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5.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EGINDUSTRIAS\2022 - INVERSION AGROALIMENTARIA\Documentos convocatoria 2022\Documentos concesion 2022\"/>
    </mc:Choice>
  </mc:AlternateContent>
  <bookViews>
    <workbookView xWindow="-210" yWindow="15" windowWidth="12675" windowHeight="11760" tabRatio="557"/>
  </bookViews>
  <sheets>
    <sheet name="DATOS EMPRESA (1)" sheetId="28" r:id="rId1"/>
    <sheet name="DATOS EMPRESA (2)" sheetId="30" r:id="rId2"/>
    <sheet name="DATOS PROYECTO" sheetId="19" r:id="rId3"/>
    <sheet name="DATOS PROYECTO (2)" sheetId="32" r:id="rId4"/>
    <sheet name="DECLARACION RESPONSABLE" sheetId="35" state="hidden" r:id="rId5"/>
    <sheet name="Hoja4" sheetId="34" state="hidden" r:id="rId6"/>
    <sheet name="Hoja3" sheetId="33" state="hidden" r:id="rId7"/>
    <sheet name="Hoja1" sheetId="24" state="hidden" r:id="rId8"/>
    <sheet name="Hoja2" sheetId="31" state="hidden" r:id="rId9"/>
  </sheets>
  <definedNames>
    <definedName name="A040000CASVERGR01">#REF!</definedName>
    <definedName name="AnioFirma">#REF!</definedName>
    <definedName name="_xlnm.Print_Area" localSheetId="0">'DATOS EMPRESA (1)'!$A$1:$P$92</definedName>
    <definedName name="_xlnm.Print_Area" localSheetId="1">'DATOS EMPRESA (2)'!$A$1:$U$35</definedName>
    <definedName name="_xlnm.Print_Area" localSheetId="2">'DATOS PROYECTO'!$A$1:$J$89</definedName>
    <definedName name="_xlnm.Print_Area" localSheetId="3">'DATOS PROYECTO (2)'!$A$1:$J$160</definedName>
    <definedName name="Capitulos">Hoja3!$D$2:$D$43</definedName>
    <definedName name="Cod2TiposInverAgro">Hoja1!$F$10:$F$30</definedName>
    <definedName name="Cod2TiposInverNoAgro">Hoja1!$C$10:$C$25</definedName>
    <definedName name="CodResolucion">Hoja3!$A$17:$A$19</definedName>
    <definedName name="CodsCNAE">Hoja3!$A$48:$A$677</definedName>
    <definedName name="CodsIntegerCNAE">Hoja3!$B$48:$B$677</definedName>
    <definedName name="CodsMunicipios">Hoja2!$A$1:$A$273</definedName>
    <definedName name="CodTiposInverAgro">Hoja1!$E$10:$E$30</definedName>
    <definedName name="CodTiposInverNoAgro">Hoja1!$B$10:$B$25</definedName>
    <definedName name="ComboCodCNAE">'DATOS EMPRESA (1)'!$H$14</definedName>
    <definedName name="ComboCodResolucion">'DATOS EMPRESA (1)'!$B$8</definedName>
    <definedName name="ComboDescriCNAE">'DATOS EMPRESA (1)'!$J$14</definedName>
    <definedName name="ComboDescripcionesProductos">'DATOS EMPRESA (1)'!$F$13</definedName>
    <definedName name="ComboMunicipios">'DATOS PROYECTO'!$D$11</definedName>
    <definedName name="ConcatenadoCNAES">Hoja3!$D$48:$D$677</definedName>
    <definedName name="DescriCNAE">Hoja3!$C$48:$C$677</definedName>
    <definedName name="DescripcionesProductos">Hoja3!$F$2:$F$43</definedName>
    <definedName name="DiaFirma">#REF!</definedName>
    <definedName name="FecFinInverAGRO">Hoja4!$H$2:$H$3</definedName>
    <definedName name="FecFinInverPYMES">Hoja4!$E$11:$E$12</definedName>
    <definedName name="FraseLinea29AGRO">Hoja3!$A$2</definedName>
    <definedName name="FraseLinea29PYMES">Hoja3!$A$4</definedName>
    <definedName name="fraseLinea35AGRO">Hoja3!$B$2</definedName>
    <definedName name="fraseLinea35PYME">Hoja3!$B$4</definedName>
    <definedName name="fraseLinea36AGRO">Hoja3!$C$2</definedName>
    <definedName name="fraseLinea36PYME">Hoja3!$C$4</definedName>
    <definedName name="fraseLinea40AGRO">Hoja3!$A$6</definedName>
    <definedName name="fraseLinea40PYME">Hoja3!$A$8</definedName>
    <definedName name="FrasePieDatosEmpresaA">Hoja3!$A$37</definedName>
    <definedName name="FrasePieDatosEmpresaN">Hoja3!$B$37</definedName>
    <definedName name="FrasePlantillaEmpresaAgro">Hoja3!$A$29</definedName>
    <definedName name="FrasePlantillaEmpresaNoAgro">Hoja3!$B$29</definedName>
    <definedName name="Identificador">#REF!</definedName>
    <definedName name="IndiceUltimaFilaDatosEmpresa2CuadroA">'DATOS EMPRESA (2)'!#REF!</definedName>
    <definedName name="LeyendaAgro">Hoja2!$F$16</definedName>
    <definedName name="LeyendaNoAgro">Hoja2!$F$3</definedName>
    <definedName name="MesFirma">#REF!</definedName>
    <definedName name="Municipios">Hoja2!$B$1:$B$273</definedName>
    <definedName name="NotasAgro">Hoja3!$A$2</definedName>
    <definedName name="NotasNoAgro">Hoja3!$B$2</definedName>
    <definedName name="Partidas">Hoja3!$E$2:$E$43</definedName>
    <definedName name="TamañoEmpresa">Hoja3!$A$22:$A$27</definedName>
    <definedName name="TamañoEmpresaAGRO">Hoja4!$A$3:$A$8</definedName>
    <definedName name="TamañoEmpresaNOAGRO">Hoja4!$B$3:$B$6</definedName>
    <definedName name="TiposCooperativas">Hoja3!$A$31:$A$34</definedName>
    <definedName name="TiposCooperativas1">Hoja3!$B$31:$B$35</definedName>
    <definedName name="TiposCooperativas2">Hoja3!$C$31:$C$35</definedName>
    <definedName name="TiposInverAgro">Hoja1!$D$10:$D$30</definedName>
    <definedName name="TiposInverNoAgro">Hoja1!$A$10:$A$41</definedName>
    <definedName name="Titulo">#REF!</definedName>
    <definedName name="_xlnm.Print_Titles" localSheetId="1">'DATOS EMPRESA (2)'!$1:$6</definedName>
    <definedName name="_xlnm.Print_Titles" localSheetId="2">'DATOS PROYECTO'!$1:$5</definedName>
    <definedName name="_xlnm.Print_Titles" localSheetId="3">'DATOS PROYECTO (2)'!$1:$5</definedName>
    <definedName name="ValoresCheck">Hoja4!$Q$2:$Q$3</definedName>
  </definedNames>
  <calcPr calcId="162913"/>
</workbook>
</file>

<file path=xl/calcChain.xml><?xml version="1.0" encoding="utf-8"?>
<calcChain xmlns="http://schemas.openxmlformats.org/spreadsheetml/2006/main">
  <c r="C10" i="35" l="1"/>
  <c r="B35" i="19"/>
  <c r="B34" i="19"/>
  <c r="F8" i="32"/>
  <c r="B8" i="32"/>
  <c r="B36" i="19"/>
  <c r="B30" i="28"/>
  <c r="M23" i="28"/>
  <c r="J23" i="28"/>
  <c r="G23" i="28"/>
  <c r="B41" i="28"/>
  <c r="B26" i="28"/>
  <c r="H10" i="32"/>
  <c r="H11" i="32"/>
  <c r="H12" i="32"/>
  <c r="H13" i="32"/>
  <c r="H14" i="32"/>
  <c r="H15" i="32"/>
  <c r="H16" i="32"/>
  <c r="H17" i="32"/>
  <c r="H18" i="32"/>
  <c r="H19" i="32"/>
  <c r="H20" i="32"/>
  <c r="H21" i="32"/>
  <c r="H22" i="32"/>
  <c r="H23" i="32"/>
  <c r="H24" i="32"/>
  <c r="H25" i="32"/>
  <c r="H26" i="32"/>
  <c r="H27" i="32"/>
  <c r="H28" i="32"/>
  <c r="H29" i="32"/>
  <c r="H30" i="32"/>
  <c r="H31" i="32"/>
  <c r="H32" i="32"/>
  <c r="H33" i="32"/>
  <c r="H34" i="32"/>
  <c r="H35" i="32"/>
  <c r="H36" i="32"/>
  <c r="H37" i="32"/>
  <c r="H38" i="32"/>
  <c r="H39" i="32"/>
  <c r="H40" i="32"/>
  <c r="H41" i="32"/>
  <c r="H42" i="32"/>
  <c r="H43" i="32"/>
  <c r="H44" i="32"/>
  <c r="H45" i="32"/>
  <c r="H46" i="32"/>
  <c r="H47" i="32"/>
  <c r="H48" i="32"/>
  <c r="H49" i="32"/>
  <c r="H50" i="32"/>
  <c r="H51" i="32"/>
  <c r="H52" i="32"/>
  <c r="H53" i="32"/>
  <c r="H54" i="32"/>
  <c r="H55" i="32"/>
  <c r="H56" i="32"/>
  <c r="H57" i="32"/>
  <c r="H58" i="32"/>
  <c r="H59" i="32"/>
  <c r="H60" i="32"/>
  <c r="H61" i="32"/>
  <c r="H62" i="32"/>
  <c r="H63" i="32"/>
  <c r="H64" i="32"/>
  <c r="H65" i="32"/>
  <c r="H66" i="32"/>
  <c r="H67" i="32"/>
  <c r="H68" i="32"/>
  <c r="H69" i="32"/>
  <c r="H70" i="32"/>
  <c r="H71" i="32"/>
  <c r="H72" i="32"/>
  <c r="H73" i="32"/>
  <c r="H74" i="32"/>
  <c r="H75" i="32"/>
  <c r="H76" i="32"/>
  <c r="H77" i="32"/>
  <c r="H78" i="32"/>
  <c r="H79" i="32"/>
  <c r="H80" i="32"/>
  <c r="H81" i="32"/>
  <c r="H82" i="32"/>
  <c r="H83" i="32"/>
  <c r="H84" i="32"/>
  <c r="H85" i="32"/>
  <c r="H86" i="32"/>
  <c r="H87" i="32"/>
  <c r="H88" i="32"/>
  <c r="H89" i="32"/>
  <c r="H90" i="32"/>
  <c r="H91" i="32"/>
  <c r="H92" i="32"/>
  <c r="H93" i="32"/>
  <c r="H94" i="32"/>
  <c r="H95" i="32"/>
  <c r="H96" i="32"/>
  <c r="H97" i="32"/>
  <c r="H98" i="32"/>
  <c r="H99" i="32"/>
  <c r="H100" i="32"/>
  <c r="H101" i="32"/>
  <c r="H102" i="32"/>
  <c r="H103" i="32"/>
  <c r="H104" i="32"/>
  <c r="H105" i="32"/>
  <c r="H106" i="32"/>
  <c r="H107" i="32"/>
  <c r="H108" i="32"/>
  <c r="H109" i="32"/>
  <c r="H110" i="32"/>
  <c r="H111" i="32"/>
  <c r="H112" i="32"/>
  <c r="H113" i="32"/>
  <c r="H114" i="32"/>
  <c r="H115" i="32"/>
  <c r="H116" i="32"/>
  <c r="H117" i="32"/>
  <c r="H118" i="32"/>
  <c r="H119" i="32"/>
  <c r="H120" i="32"/>
  <c r="H121" i="32"/>
  <c r="H122" i="32"/>
  <c r="H123" i="32"/>
  <c r="H124" i="32"/>
  <c r="H125" i="32"/>
  <c r="H126" i="32"/>
  <c r="H127" i="32"/>
  <c r="H128" i="32"/>
  <c r="H129" i="32"/>
  <c r="H130" i="32"/>
  <c r="H131" i="32"/>
  <c r="H132" i="32"/>
  <c r="H133" i="32"/>
  <c r="H134" i="32"/>
  <c r="H135" i="32"/>
  <c r="H136" i="32"/>
  <c r="H137" i="32"/>
  <c r="H138" i="32"/>
  <c r="H139" i="32"/>
  <c r="H140" i="32"/>
  <c r="H141" i="32"/>
  <c r="H142" i="32"/>
  <c r="H143" i="32"/>
  <c r="H144" i="32"/>
  <c r="H145" i="32"/>
  <c r="H146" i="32"/>
  <c r="H147" i="32"/>
  <c r="H148" i="32"/>
  <c r="H149" i="32"/>
  <c r="H150" i="32"/>
  <c r="H151" i="32"/>
  <c r="H152" i="32"/>
  <c r="H153" i="32"/>
  <c r="H154" i="32"/>
  <c r="H155" i="32"/>
  <c r="H156" i="32"/>
  <c r="H157" i="32"/>
  <c r="H158" i="32"/>
  <c r="H9" i="32"/>
  <c r="B37" i="19"/>
  <c r="B43" i="28"/>
  <c r="B38" i="28"/>
  <c r="B39" i="28"/>
  <c r="B5" i="32"/>
  <c r="B5" i="19"/>
  <c r="K23" i="32"/>
  <c r="K24" i="32"/>
  <c r="K25" i="32"/>
  <c r="K18" i="32"/>
  <c r="K19" i="32"/>
  <c r="K20" i="32"/>
  <c r="K21" i="32"/>
  <c r="K22" i="32"/>
  <c r="K158" i="32"/>
  <c r="K157" i="32"/>
  <c r="K156" i="32"/>
  <c r="K155" i="32"/>
  <c r="K154" i="32"/>
  <c r="K153" i="32"/>
  <c r="K152" i="32"/>
  <c r="K151" i="32"/>
  <c r="K150" i="32"/>
  <c r="K149" i="32"/>
  <c r="K148" i="32"/>
  <c r="K147" i="32"/>
  <c r="K146" i="32"/>
  <c r="K145" i="32"/>
  <c r="K144" i="32"/>
  <c r="K143" i="32"/>
  <c r="K142" i="32"/>
  <c r="K141" i="32"/>
  <c r="K140" i="32"/>
  <c r="K139" i="32"/>
  <c r="K138" i="32"/>
  <c r="K137" i="32"/>
  <c r="K136" i="32"/>
  <c r="K135" i="32"/>
  <c r="K134" i="32"/>
  <c r="K133" i="32"/>
  <c r="K132" i="32"/>
  <c r="K131" i="32"/>
  <c r="K130" i="32"/>
  <c r="K129" i="32"/>
  <c r="K128" i="32"/>
  <c r="K127" i="32"/>
  <c r="K126" i="32"/>
  <c r="K125" i="32"/>
  <c r="K124" i="32"/>
  <c r="K123" i="32"/>
  <c r="K122" i="32"/>
  <c r="K121" i="32"/>
  <c r="K120" i="32"/>
  <c r="K119" i="32"/>
  <c r="K118" i="32"/>
  <c r="K117" i="32"/>
  <c r="K116" i="32"/>
  <c r="K115" i="32"/>
  <c r="K114" i="32"/>
  <c r="K113" i="32"/>
  <c r="K112" i="32"/>
  <c r="K111" i="32"/>
  <c r="K110" i="32"/>
  <c r="K109" i="32"/>
  <c r="K108" i="32"/>
  <c r="K107" i="32"/>
  <c r="K106" i="32"/>
  <c r="K105" i="32"/>
  <c r="K104" i="32"/>
  <c r="K103" i="32"/>
  <c r="K102" i="32"/>
  <c r="K101" i="32"/>
  <c r="K100" i="32"/>
  <c r="K99" i="32"/>
  <c r="K98" i="32"/>
  <c r="K97" i="32"/>
  <c r="K96" i="32"/>
  <c r="K95" i="32"/>
  <c r="K94" i="32"/>
  <c r="K93" i="32"/>
  <c r="K92" i="32"/>
  <c r="K91" i="32"/>
  <c r="K90" i="32"/>
  <c r="K89" i="32"/>
  <c r="K88" i="32"/>
  <c r="K87" i="32"/>
  <c r="K86" i="32"/>
  <c r="K85" i="32"/>
  <c r="K84" i="32"/>
  <c r="K83" i="32"/>
  <c r="K82" i="32"/>
  <c r="K81" i="32"/>
  <c r="K80" i="32"/>
  <c r="K79" i="32"/>
  <c r="K78" i="32"/>
  <c r="K77" i="32"/>
  <c r="K76" i="32"/>
  <c r="K75" i="32"/>
  <c r="K74" i="32"/>
  <c r="K73" i="32"/>
  <c r="K72" i="32"/>
  <c r="K71" i="32"/>
  <c r="K70" i="32"/>
  <c r="K69" i="32"/>
  <c r="K68" i="32"/>
  <c r="K67" i="32"/>
  <c r="K66" i="32"/>
  <c r="K65" i="32"/>
  <c r="K64" i="32"/>
  <c r="K63" i="32"/>
  <c r="K62" i="32"/>
  <c r="K61" i="32"/>
  <c r="K60" i="32"/>
  <c r="K59" i="32"/>
  <c r="K58" i="32"/>
  <c r="K57" i="32"/>
  <c r="K56" i="32"/>
  <c r="K55" i="32"/>
  <c r="K54" i="32"/>
  <c r="K53" i="32"/>
  <c r="K52" i="32"/>
  <c r="K51" i="32"/>
  <c r="K50" i="32"/>
  <c r="K49" i="32"/>
  <c r="K48" i="32"/>
  <c r="K47" i="32"/>
  <c r="K46" i="32"/>
  <c r="K45" i="32"/>
  <c r="K44" i="32"/>
  <c r="K43" i="32"/>
  <c r="K42" i="32"/>
  <c r="K41" i="32"/>
  <c r="K40" i="32"/>
  <c r="K39" i="32"/>
  <c r="K38" i="32"/>
  <c r="K37" i="32"/>
  <c r="K36" i="32"/>
  <c r="K35" i="32"/>
  <c r="K34" i="32"/>
  <c r="K33" i="32"/>
  <c r="K32" i="32"/>
  <c r="K31" i="32"/>
  <c r="K30" i="32"/>
  <c r="K29" i="32"/>
  <c r="K28" i="32"/>
  <c r="K27" i="32"/>
  <c r="K26" i="32"/>
  <c r="K17" i="32"/>
  <c r="K16" i="32"/>
  <c r="K15" i="32"/>
  <c r="K14" i="32"/>
  <c r="K13" i="32"/>
  <c r="K12" i="32"/>
  <c r="K11" i="32"/>
  <c r="K10" i="32"/>
  <c r="H36" i="19" s="1"/>
  <c r="F36" i="19" s="1"/>
  <c r="K9" i="32"/>
  <c r="B6" i="30"/>
  <c r="I86" i="19"/>
  <c r="H86" i="19"/>
  <c r="M39" i="28"/>
  <c r="M40" i="28" s="1"/>
  <c r="M44" i="28" s="1"/>
  <c r="M38" i="28"/>
  <c r="L12" i="32"/>
  <c r="L11" i="32"/>
  <c r="L10" i="32"/>
  <c r="L9" i="32"/>
  <c r="H44" i="19" s="1"/>
  <c r="F44" i="19" s="1"/>
  <c r="L158" i="32"/>
  <c r="L157" i="32"/>
  <c r="L156" i="32"/>
  <c r="L155" i="32"/>
  <c r="L154" i="32"/>
  <c r="L153" i="32"/>
  <c r="L152" i="32"/>
  <c r="L151" i="32"/>
  <c r="L150" i="32"/>
  <c r="L149" i="32"/>
  <c r="L148" i="32"/>
  <c r="L147" i="32"/>
  <c r="L146" i="32"/>
  <c r="L145" i="32"/>
  <c r="L144" i="32"/>
  <c r="L143" i="32"/>
  <c r="L142" i="32"/>
  <c r="L141" i="32"/>
  <c r="L140" i="32"/>
  <c r="L139" i="32"/>
  <c r="L138" i="32"/>
  <c r="L137" i="32"/>
  <c r="L136" i="32"/>
  <c r="L135" i="32"/>
  <c r="L134" i="32"/>
  <c r="L133" i="32"/>
  <c r="L132" i="32"/>
  <c r="L131" i="32"/>
  <c r="L130" i="32"/>
  <c r="L129" i="32"/>
  <c r="L128" i="32"/>
  <c r="L127" i="32"/>
  <c r="L126" i="32"/>
  <c r="L125" i="32"/>
  <c r="L124" i="32"/>
  <c r="L123" i="32"/>
  <c r="L122" i="32"/>
  <c r="L121" i="32"/>
  <c r="L120" i="32"/>
  <c r="L119" i="32"/>
  <c r="L118" i="32"/>
  <c r="L117" i="32"/>
  <c r="L116" i="32"/>
  <c r="L115" i="32"/>
  <c r="L114" i="32"/>
  <c r="L113" i="32"/>
  <c r="L112" i="32"/>
  <c r="L111" i="32"/>
  <c r="L110" i="32"/>
  <c r="L109" i="32"/>
  <c r="L108" i="32"/>
  <c r="L107" i="32"/>
  <c r="L106" i="32"/>
  <c r="L105" i="32"/>
  <c r="L104" i="32"/>
  <c r="L103" i="32"/>
  <c r="L102" i="32"/>
  <c r="L101" i="32"/>
  <c r="L100" i="32"/>
  <c r="L99" i="32"/>
  <c r="L98" i="32"/>
  <c r="L97" i="32"/>
  <c r="L96" i="32"/>
  <c r="L95" i="32"/>
  <c r="L94" i="32"/>
  <c r="L93" i="32"/>
  <c r="L92" i="32"/>
  <c r="L91" i="32"/>
  <c r="L90" i="32"/>
  <c r="L89" i="32"/>
  <c r="L88" i="32"/>
  <c r="L87" i="32"/>
  <c r="L86" i="32"/>
  <c r="L85" i="32"/>
  <c r="L84" i="32"/>
  <c r="L83" i="32"/>
  <c r="L82" i="32"/>
  <c r="L81" i="32"/>
  <c r="L80" i="32"/>
  <c r="L79" i="32"/>
  <c r="L78" i="32"/>
  <c r="L77" i="32"/>
  <c r="L76" i="32"/>
  <c r="L75" i="32"/>
  <c r="L74" i="32"/>
  <c r="L73" i="32"/>
  <c r="L72" i="32"/>
  <c r="L71" i="32"/>
  <c r="L70" i="32"/>
  <c r="L69" i="32"/>
  <c r="L68" i="32"/>
  <c r="L67" i="32"/>
  <c r="L66" i="32"/>
  <c r="L65" i="32"/>
  <c r="L64" i="32"/>
  <c r="L63" i="32"/>
  <c r="L62" i="32"/>
  <c r="L61" i="32"/>
  <c r="L60" i="32"/>
  <c r="L59" i="32"/>
  <c r="L58" i="32"/>
  <c r="L57" i="32"/>
  <c r="L56" i="32"/>
  <c r="L55" i="32"/>
  <c r="L54" i="32"/>
  <c r="L53" i="32"/>
  <c r="L52" i="32"/>
  <c r="L51" i="32"/>
  <c r="L50" i="32"/>
  <c r="L49" i="32"/>
  <c r="L48" i="32"/>
  <c r="L47" i="32"/>
  <c r="L46" i="32"/>
  <c r="L45" i="32"/>
  <c r="L44" i="32"/>
  <c r="L43" i="32"/>
  <c r="L42" i="32"/>
  <c r="L41" i="32"/>
  <c r="L40" i="32"/>
  <c r="L39" i="32"/>
  <c r="L38" i="32"/>
  <c r="L37" i="32"/>
  <c r="L36" i="32"/>
  <c r="L35" i="32"/>
  <c r="L34" i="32"/>
  <c r="L33" i="32"/>
  <c r="L32" i="32"/>
  <c r="L31" i="32"/>
  <c r="L30" i="32"/>
  <c r="L29" i="32"/>
  <c r="L28" i="32"/>
  <c r="L27" i="32"/>
  <c r="L26" i="32"/>
  <c r="L25" i="32"/>
  <c r="L24" i="32"/>
  <c r="L23" i="32"/>
  <c r="L22" i="32"/>
  <c r="L21" i="32"/>
  <c r="L20" i="32"/>
  <c r="L19" i="32"/>
  <c r="L18" i="32"/>
  <c r="L17" i="32"/>
  <c r="L16" i="32"/>
  <c r="L15" i="32"/>
  <c r="L14" i="32"/>
  <c r="L13" i="32"/>
  <c r="B6" i="32"/>
  <c r="I11" i="19"/>
  <c r="B32" i="28"/>
  <c r="F57" i="19"/>
  <c r="H57" i="19"/>
  <c r="D50" i="33"/>
  <c r="D51" i="33"/>
  <c r="D52" i="33"/>
  <c r="D53" i="33"/>
  <c r="D54" i="33"/>
  <c r="D55" i="33"/>
  <c r="D56" i="33"/>
  <c r="D57" i="33"/>
  <c r="D58" i="33"/>
  <c r="D59" i="33"/>
  <c r="D60" i="33"/>
  <c r="D61" i="33"/>
  <c r="D62" i="33"/>
  <c r="D63" i="33"/>
  <c r="D64" i="33"/>
  <c r="D65" i="33"/>
  <c r="D66" i="33"/>
  <c r="D67" i="33"/>
  <c r="D68" i="33"/>
  <c r="D69" i="33"/>
  <c r="D70" i="33"/>
  <c r="D71" i="33"/>
  <c r="D72" i="33"/>
  <c r="D73" i="33"/>
  <c r="D74" i="33"/>
  <c r="D75" i="33"/>
  <c r="D76" i="33"/>
  <c r="D77" i="33"/>
  <c r="D78" i="33"/>
  <c r="D79" i="33"/>
  <c r="D80" i="33"/>
  <c r="D81" i="33"/>
  <c r="D82" i="33"/>
  <c r="D83" i="33"/>
  <c r="D84" i="33"/>
  <c r="D85" i="33"/>
  <c r="D86" i="33"/>
  <c r="D87" i="33"/>
  <c r="D88" i="33"/>
  <c r="D89" i="33"/>
  <c r="D90" i="33"/>
  <c r="D91" i="33"/>
  <c r="D92" i="33"/>
  <c r="D93" i="33"/>
  <c r="D94" i="33"/>
  <c r="D95" i="33"/>
  <c r="D96" i="33"/>
  <c r="D97" i="33"/>
  <c r="D98" i="33"/>
  <c r="D99" i="33"/>
  <c r="D100" i="33"/>
  <c r="D101" i="33"/>
  <c r="D102" i="33"/>
  <c r="D103" i="33"/>
  <c r="D104" i="33"/>
  <c r="D105" i="33"/>
  <c r="D106" i="33"/>
  <c r="D107" i="33"/>
  <c r="D108" i="33"/>
  <c r="D109" i="33"/>
  <c r="D110" i="33"/>
  <c r="D111" i="33"/>
  <c r="D112" i="33"/>
  <c r="D113" i="33"/>
  <c r="D114" i="33"/>
  <c r="D115" i="33"/>
  <c r="D116" i="33"/>
  <c r="D117" i="33"/>
  <c r="D118" i="33"/>
  <c r="D119" i="33"/>
  <c r="D120" i="33"/>
  <c r="D121" i="33"/>
  <c r="D122" i="33"/>
  <c r="D123" i="33"/>
  <c r="D124" i="33"/>
  <c r="D125" i="33"/>
  <c r="D126" i="33"/>
  <c r="D127" i="33"/>
  <c r="D128" i="33"/>
  <c r="D129" i="33"/>
  <c r="D130" i="33"/>
  <c r="D131" i="33"/>
  <c r="D132" i="33"/>
  <c r="D133" i="33"/>
  <c r="D134" i="33"/>
  <c r="D135" i="33"/>
  <c r="D136" i="33"/>
  <c r="D137" i="33"/>
  <c r="D138" i="33"/>
  <c r="D139" i="33"/>
  <c r="D140" i="33"/>
  <c r="D141" i="33"/>
  <c r="D142" i="33"/>
  <c r="D143" i="33"/>
  <c r="D144" i="33"/>
  <c r="D145" i="33"/>
  <c r="D146" i="33"/>
  <c r="D147" i="33"/>
  <c r="D148" i="33"/>
  <c r="D149" i="33"/>
  <c r="D150" i="33"/>
  <c r="D151" i="33"/>
  <c r="D152" i="33"/>
  <c r="D153" i="33"/>
  <c r="D154" i="33"/>
  <c r="D155" i="33"/>
  <c r="D156" i="33"/>
  <c r="D157" i="33"/>
  <c r="D158" i="33"/>
  <c r="D159" i="33"/>
  <c r="D160" i="33"/>
  <c r="D161" i="33"/>
  <c r="D162" i="33"/>
  <c r="D163" i="33"/>
  <c r="D164" i="33"/>
  <c r="D165" i="33"/>
  <c r="D166" i="33"/>
  <c r="D167" i="33"/>
  <c r="D168" i="33"/>
  <c r="D169" i="33"/>
  <c r="D170" i="33"/>
  <c r="D171" i="33"/>
  <c r="D172" i="33"/>
  <c r="D173" i="33"/>
  <c r="D174" i="33"/>
  <c r="D175" i="33"/>
  <c r="D176" i="33"/>
  <c r="D177" i="33"/>
  <c r="D178" i="33"/>
  <c r="D179" i="33"/>
  <c r="D180" i="33"/>
  <c r="D181" i="33"/>
  <c r="D182" i="33"/>
  <c r="D183" i="33"/>
  <c r="D184" i="33"/>
  <c r="D185" i="33"/>
  <c r="D186" i="33"/>
  <c r="D187" i="33"/>
  <c r="D188" i="33"/>
  <c r="D189" i="33"/>
  <c r="D190" i="33"/>
  <c r="D191" i="33"/>
  <c r="D192" i="33"/>
  <c r="D193" i="33"/>
  <c r="D194" i="33"/>
  <c r="D195" i="33"/>
  <c r="D196" i="33"/>
  <c r="D197" i="33"/>
  <c r="D198" i="33"/>
  <c r="D199" i="33"/>
  <c r="D200" i="33"/>
  <c r="D201" i="33"/>
  <c r="D202" i="33"/>
  <c r="D203" i="33"/>
  <c r="D204" i="33"/>
  <c r="D205" i="33"/>
  <c r="D206" i="33"/>
  <c r="D207" i="33"/>
  <c r="D208" i="33"/>
  <c r="D209" i="33"/>
  <c r="D210" i="33"/>
  <c r="D211" i="33"/>
  <c r="D212" i="33"/>
  <c r="D213" i="33"/>
  <c r="D214" i="33"/>
  <c r="D215" i="33"/>
  <c r="D216" i="33"/>
  <c r="D217" i="33"/>
  <c r="D218" i="33"/>
  <c r="D219" i="33"/>
  <c r="D220" i="33"/>
  <c r="D221" i="33"/>
  <c r="D222" i="33"/>
  <c r="D223" i="33"/>
  <c r="D224" i="33"/>
  <c r="D225" i="33"/>
  <c r="D226" i="33"/>
  <c r="D227" i="33"/>
  <c r="D228" i="33"/>
  <c r="D229" i="33"/>
  <c r="D230" i="33"/>
  <c r="D231" i="33"/>
  <c r="D232" i="33"/>
  <c r="D233" i="33"/>
  <c r="D234" i="33"/>
  <c r="D235" i="33"/>
  <c r="D236" i="33"/>
  <c r="D237" i="33"/>
  <c r="D238" i="33"/>
  <c r="D239" i="33"/>
  <c r="D240" i="33"/>
  <c r="D241" i="33"/>
  <c r="D242" i="33"/>
  <c r="D243" i="33"/>
  <c r="D244" i="33"/>
  <c r="D245" i="33"/>
  <c r="D246" i="33"/>
  <c r="D247" i="33"/>
  <c r="D248" i="33"/>
  <c r="D249" i="33"/>
  <c r="D250" i="33"/>
  <c r="D251" i="33"/>
  <c r="D252" i="33"/>
  <c r="D253" i="33"/>
  <c r="D254" i="33"/>
  <c r="D255" i="33"/>
  <c r="D256" i="33"/>
  <c r="D257" i="33"/>
  <c r="D258" i="33"/>
  <c r="D259" i="33"/>
  <c r="D260" i="33"/>
  <c r="D261" i="33"/>
  <c r="D262" i="33"/>
  <c r="D263" i="33"/>
  <c r="D264" i="33"/>
  <c r="D265" i="33"/>
  <c r="D266" i="33"/>
  <c r="D267" i="33"/>
  <c r="D268" i="33"/>
  <c r="D269" i="33"/>
  <c r="D270" i="33"/>
  <c r="D271" i="33"/>
  <c r="D272" i="33"/>
  <c r="D273" i="33"/>
  <c r="D274" i="33"/>
  <c r="D275" i="33"/>
  <c r="D276" i="33"/>
  <c r="D277" i="33"/>
  <c r="D278" i="33"/>
  <c r="D279" i="33"/>
  <c r="D280" i="33"/>
  <c r="D281" i="33"/>
  <c r="D282" i="33"/>
  <c r="D283" i="33"/>
  <c r="D284" i="33"/>
  <c r="D285" i="33"/>
  <c r="D286" i="33"/>
  <c r="D287" i="33"/>
  <c r="D288" i="33"/>
  <c r="D289" i="33"/>
  <c r="D290" i="33"/>
  <c r="D291" i="33"/>
  <c r="D292" i="33"/>
  <c r="D293" i="33"/>
  <c r="D294" i="33"/>
  <c r="D295" i="33"/>
  <c r="D296" i="33"/>
  <c r="D297" i="33"/>
  <c r="D298" i="33"/>
  <c r="D299" i="33"/>
  <c r="D300" i="33"/>
  <c r="D301" i="33"/>
  <c r="D302" i="33"/>
  <c r="D303" i="33"/>
  <c r="D304" i="33"/>
  <c r="D305" i="33"/>
  <c r="D306" i="33"/>
  <c r="D307" i="33"/>
  <c r="D308" i="33"/>
  <c r="D309" i="33"/>
  <c r="D310" i="33"/>
  <c r="D311" i="33"/>
  <c r="D312" i="33"/>
  <c r="D313" i="33"/>
  <c r="D314" i="33"/>
  <c r="D315" i="33"/>
  <c r="D316" i="33"/>
  <c r="D317" i="33"/>
  <c r="D318" i="33"/>
  <c r="D319" i="33"/>
  <c r="D320" i="33"/>
  <c r="D321" i="33"/>
  <c r="D322" i="33"/>
  <c r="D323" i="33"/>
  <c r="D324" i="33"/>
  <c r="D325" i="33"/>
  <c r="D326" i="33"/>
  <c r="D327" i="33"/>
  <c r="D328" i="33"/>
  <c r="D329" i="33"/>
  <c r="D330" i="33"/>
  <c r="D331" i="33"/>
  <c r="D332" i="33"/>
  <c r="D333" i="33"/>
  <c r="D334" i="33"/>
  <c r="D335" i="33"/>
  <c r="D336" i="33"/>
  <c r="D337" i="33"/>
  <c r="D338" i="33"/>
  <c r="D339" i="33"/>
  <c r="D340" i="33"/>
  <c r="D341" i="33"/>
  <c r="D342" i="33"/>
  <c r="D343" i="33"/>
  <c r="D344" i="33"/>
  <c r="D345" i="33"/>
  <c r="D346" i="33"/>
  <c r="D347" i="33"/>
  <c r="D348" i="33"/>
  <c r="D349" i="33"/>
  <c r="D350" i="33"/>
  <c r="D351" i="33"/>
  <c r="D352" i="33"/>
  <c r="D353" i="33"/>
  <c r="D354" i="33"/>
  <c r="D355" i="33"/>
  <c r="D356" i="33"/>
  <c r="D357" i="33"/>
  <c r="D358" i="33"/>
  <c r="D359" i="33"/>
  <c r="D360" i="33"/>
  <c r="D361" i="33"/>
  <c r="D362" i="33"/>
  <c r="D363" i="33"/>
  <c r="D364" i="33"/>
  <c r="D365" i="33"/>
  <c r="D366" i="33"/>
  <c r="D367" i="33"/>
  <c r="D368" i="33"/>
  <c r="D369" i="33"/>
  <c r="D370" i="33"/>
  <c r="D371" i="33"/>
  <c r="D372" i="33"/>
  <c r="D373" i="33"/>
  <c r="D374" i="33"/>
  <c r="D375" i="33"/>
  <c r="D376" i="33"/>
  <c r="D377" i="33"/>
  <c r="D378" i="33"/>
  <c r="D379" i="33"/>
  <c r="D380" i="33"/>
  <c r="D381" i="33"/>
  <c r="D382" i="33"/>
  <c r="D383" i="33"/>
  <c r="D384" i="33"/>
  <c r="D385" i="33"/>
  <c r="D386" i="33"/>
  <c r="D387" i="33"/>
  <c r="D388" i="33"/>
  <c r="D389" i="33"/>
  <c r="D390" i="33"/>
  <c r="D391" i="33"/>
  <c r="D392" i="33"/>
  <c r="D393" i="33"/>
  <c r="D394" i="33"/>
  <c r="D395" i="33"/>
  <c r="D396" i="33"/>
  <c r="D397" i="33"/>
  <c r="D398" i="33"/>
  <c r="D399" i="33"/>
  <c r="D400" i="33"/>
  <c r="D401" i="33"/>
  <c r="D402" i="33"/>
  <c r="D403" i="33"/>
  <c r="D404" i="33"/>
  <c r="D405" i="33"/>
  <c r="D406" i="33"/>
  <c r="D407" i="33"/>
  <c r="D408" i="33"/>
  <c r="D409" i="33"/>
  <c r="D410" i="33"/>
  <c r="D411" i="33"/>
  <c r="D412" i="33"/>
  <c r="D413" i="33"/>
  <c r="D414" i="33"/>
  <c r="D415" i="33"/>
  <c r="D416" i="33"/>
  <c r="D417" i="33"/>
  <c r="D418" i="33"/>
  <c r="D419" i="33"/>
  <c r="D420" i="33"/>
  <c r="D421" i="33"/>
  <c r="D422" i="33"/>
  <c r="D423" i="33"/>
  <c r="D424" i="33"/>
  <c r="D425" i="33"/>
  <c r="D426" i="33"/>
  <c r="D427" i="33"/>
  <c r="D428" i="33"/>
  <c r="D429" i="33"/>
  <c r="D430" i="33"/>
  <c r="D431" i="33"/>
  <c r="D432" i="33"/>
  <c r="D433" i="33"/>
  <c r="D434" i="33"/>
  <c r="D435" i="33"/>
  <c r="D436" i="33"/>
  <c r="D437" i="33"/>
  <c r="D438" i="33"/>
  <c r="D439" i="33"/>
  <c r="D440" i="33"/>
  <c r="D441" i="33"/>
  <c r="D442" i="33"/>
  <c r="D443" i="33"/>
  <c r="D444" i="33"/>
  <c r="D445" i="33"/>
  <c r="D446" i="33"/>
  <c r="D447" i="33"/>
  <c r="D448" i="33"/>
  <c r="D449" i="33"/>
  <c r="D450" i="33"/>
  <c r="D451" i="33"/>
  <c r="D452" i="33"/>
  <c r="D453" i="33"/>
  <c r="D454" i="33"/>
  <c r="D455" i="33"/>
  <c r="D456" i="33"/>
  <c r="D457" i="33"/>
  <c r="D458" i="33"/>
  <c r="D459" i="33"/>
  <c r="D460" i="33"/>
  <c r="D461" i="33"/>
  <c r="D462" i="33"/>
  <c r="D463" i="33"/>
  <c r="D464" i="33"/>
  <c r="D465" i="33"/>
  <c r="D466" i="33"/>
  <c r="D467" i="33"/>
  <c r="D468" i="33"/>
  <c r="D469" i="33"/>
  <c r="D470" i="33"/>
  <c r="D471" i="33"/>
  <c r="D472" i="33"/>
  <c r="D473" i="33"/>
  <c r="D474" i="33"/>
  <c r="D475" i="33"/>
  <c r="D476" i="33"/>
  <c r="D477" i="33"/>
  <c r="D478" i="33"/>
  <c r="D479" i="33"/>
  <c r="D480" i="33"/>
  <c r="D481" i="33"/>
  <c r="D482" i="33"/>
  <c r="D483" i="33"/>
  <c r="D484" i="33"/>
  <c r="D485" i="33"/>
  <c r="D486" i="33"/>
  <c r="D487" i="33"/>
  <c r="D488" i="33"/>
  <c r="D489" i="33"/>
  <c r="D490" i="33"/>
  <c r="D491" i="33"/>
  <c r="D492" i="33"/>
  <c r="D493" i="33"/>
  <c r="D494" i="33"/>
  <c r="D495" i="33"/>
  <c r="D496" i="33"/>
  <c r="D497" i="33"/>
  <c r="D498" i="33"/>
  <c r="D499" i="33"/>
  <c r="D500" i="33"/>
  <c r="D501" i="33"/>
  <c r="D502" i="33"/>
  <c r="D503" i="33"/>
  <c r="D504" i="33"/>
  <c r="D505" i="33"/>
  <c r="D506" i="33"/>
  <c r="D507" i="33"/>
  <c r="D508" i="33"/>
  <c r="D509" i="33"/>
  <c r="D510" i="33"/>
  <c r="D511" i="33"/>
  <c r="D512" i="33"/>
  <c r="D513" i="33"/>
  <c r="D514" i="33"/>
  <c r="D515" i="33"/>
  <c r="D516" i="33"/>
  <c r="D517" i="33"/>
  <c r="D518" i="33"/>
  <c r="D519" i="33"/>
  <c r="D520" i="33"/>
  <c r="D521" i="33"/>
  <c r="D522" i="33"/>
  <c r="D523" i="33"/>
  <c r="D524" i="33"/>
  <c r="D525" i="33"/>
  <c r="D526" i="33"/>
  <c r="D527" i="33"/>
  <c r="D528" i="33"/>
  <c r="D529" i="33"/>
  <c r="D530" i="33"/>
  <c r="D531" i="33"/>
  <c r="D532" i="33"/>
  <c r="D533" i="33"/>
  <c r="D534" i="33"/>
  <c r="D535" i="33"/>
  <c r="D536" i="33"/>
  <c r="D537" i="33"/>
  <c r="D538" i="33"/>
  <c r="D539" i="33"/>
  <c r="D540" i="33"/>
  <c r="D541" i="33"/>
  <c r="D542" i="33"/>
  <c r="D543" i="33"/>
  <c r="D544" i="33"/>
  <c r="D545" i="33"/>
  <c r="D546" i="33"/>
  <c r="D547" i="33"/>
  <c r="D548" i="33"/>
  <c r="D549" i="33"/>
  <c r="D550" i="33"/>
  <c r="D551" i="33"/>
  <c r="D552" i="33"/>
  <c r="D553" i="33"/>
  <c r="D554" i="33"/>
  <c r="D555" i="33"/>
  <c r="D556" i="33"/>
  <c r="D557" i="33"/>
  <c r="D558" i="33"/>
  <c r="D559" i="33"/>
  <c r="D560" i="33"/>
  <c r="D561" i="33"/>
  <c r="D562" i="33"/>
  <c r="D563" i="33"/>
  <c r="D564" i="33"/>
  <c r="D565" i="33"/>
  <c r="D566" i="33"/>
  <c r="D567" i="33"/>
  <c r="D568" i="33"/>
  <c r="D569" i="33"/>
  <c r="D570" i="33"/>
  <c r="D571" i="33"/>
  <c r="D572" i="33"/>
  <c r="D573" i="33"/>
  <c r="D574" i="33"/>
  <c r="D575" i="33"/>
  <c r="D576" i="33"/>
  <c r="D577" i="33"/>
  <c r="D578" i="33"/>
  <c r="D579" i="33"/>
  <c r="D580" i="33"/>
  <c r="D581" i="33"/>
  <c r="D582" i="33"/>
  <c r="D583" i="33"/>
  <c r="D584" i="33"/>
  <c r="D585" i="33"/>
  <c r="D586" i="33"/>
  <c r="D587" i="33"/>
  <c r="D588" i="33"/>
  <c r="D589" i="33"/>
  <c r="D590" i="33"/>
  <c r="D591" i="33"/>
  <c r="D592" i="33"/>
  <c r="D593" i="33"/>
  <c r="D594" i="33"/>
  <c r="D595" i="33"/>
  <c r="D596" i="33"/>
  <c r="D597" i="33"/>
  <c r="D598" i="33"/>
  <c r="D599" i="33"/>
  <c r="D600" i="33"/>
  <c r="D601" i="33"/>
  <c r="D602" i="33"/>
  <c r="D603" i="33"/>
  <c r="D604" i="33"/>
  <c r="D605" i="33"/>
  <c r="D606" i="33"/>
  <c r="D607" i="33"/>
  <c r="D608" i="33"/>
  <c r="D609" i="33"/>
  <c r="D610" i="33"/>
  <c r="D611" i="33"/>
  <c r="D612" i="33"/>
  <c r="D613" i="33"/>
  <c r="D614" i="33"/>
  <c r="D615" i="33"/>
  <c r="D616" i="33"/>
  <c r="D617" i="33"/>
  <c r="D618" i="33"/>
  <c r="D619" i="33"/>
  <c r="D620" i="33"/>
  <c r="D621" i="33"/>
  <c r="D622" i="33"/>
  <c r="D623" i="33"/>
  <c r="D624" i="33"/>
  <c r="D625" i="33"/>
  <c r="D626" i="33"/>
  <c r="D627" i="33"/>
  <c r="D628" i="33"/>
  <c r="D629" i="33"/>
  <c r="D630" i="33"/>
  <c r="D631" i="33"/>
  <c r="D632" i="33"/>
  <c r="D633" i="33"/>
  <c r="D634" i="33"/>
  <c r="D635" i="33"/>
  <c r="D636" i="33"/>
  <c r="D637" i="33"/>
  <c r="D638" i="33"/>
  <c r="D639" i="33"/>
  <c r="D640" i="33"/>
  <c r="D641" i="33"/>
  <c r="D642" i="33"/>
  <c r="D643" i="33"/>
  <c r="D644" i="33"/>
  <c r="D645" i="33"/>
  <c r="D646" i="33"/>
  <c r="D647" i="33"/>
  <c r="D648" i="33"/>
  <c r="D649" i="33"/>
  <c r="D650" i="33"/>
  <c r="D651" i="33"/>
  <c r="D652" i="33"/>
  <c r="D653" i="33"/>
  <c r="D654" i="33"/>
  <c r="D655" i="33"/>
  <c r="D656" i="33"/>
  <c r="D657" i="33"/>
  <c r="D658" i="33"/>
  <c r="D659" i="33"/>
  <c r="D660" i="33"/>
  <c r="D661" i="33"/>
  <c r="D662" i="33"/>
  <c r="D663" i="33"/>
  <c r="D664" i="33"/>
  <c r="D665" i="33"/>
  <c r="D666" i="33"/>
  <c r="D667" i="33"/>
  <c r="D668" i="33"/>
  <c r="D669" i="33"/>
  <c r="D670" i="33"/>
  <c r="D671" i="33"/>
  <c r="D672" i="33"/>
  <c r="D673" i="33"/>
  <c r="D674" i="33"/>
  <c r="D675" i="33"/>
  <c r="D676" i="33"/>
  <c r="D677" i="33"/>
  <c r="D49" i="33"/>
  <c r="G40" i="28"/>
  <c r="D13" i="28"/>
  <c r="H51" i="19"/>
  <c r="F51" i="19"/>
  <c r="H159" i="32"/>
  <c r="B13" i="28"/>
  <c r="H54" i="19"/>
  <c r="F54" i="19"/>
  <c r="B10" i="32"/>
  <c r="B11" i="32"/>
  <c r="B12" i="32" s="1"/>
  <c r="B13" i="32" s="1"/>
  <c r="B14" i="32" s="1"/>
  <c r="B15" i="32" s="1"/>
  <c r="B16" i="32" s="1"/>
  <c r="B17" i="32" s="1"/>
  <c r="B18" i="32" s="1"/>
  <c r="B19" i="32" s="1"/>
  <c r="B20" i="32" s="1"/>
  <c r="B21" i="32" s="1"/>
  <c r="B22" i="32" s="1"/>
  <c r="B23" i="32" s="1"/>
  <c r="B24" i="32" s="1"/>
  <c r="B25" i="32" s="1"/>
  <c r="B26" i="32" s="1"/>
  <c r="B27" i="32" s="1"/>
  <c r="B28" i="32" s="1"/>
  <c r="B29" i="32" s="1"/>
  <c r="B30" i="32" s="1"/>
  <c r="B31" i="32" s="1"/>
  <c r="B32" i="32" s="1"/>
  <c r="B33" i="32" s="1"/>
  <c r="B34" i="32" s="1"/>
  <c r="B35" i="32" s="1"/>
  <c r="B36" i="32" s="1"/>
  <c r="B37" i="32" s="1"/>
  <c r="B38" i="32" s="1"/>
  <c r="B39" i="32" s="1"/>
  <c r="B40" i="32" s="1"/>
  <c r="B41" i="32" s="1"/>
  <c r="B42" i="32" s="1"/>
  <c r="B43" i="32" s="1"/>
  <c r="B44" i="32" s="1"/>
  <c r="B45" i="32" s="1"/>
  <c r="B46" i="32" s="1"/>
  <c r="B47" i="32" s="1"/>
  <c r="B48" i="32" s="1"/>
  <c r="B49" i="32" s="1"/>
  <c r="B50" i="32" s="1"/>
  <c r="B51" i="32" s="1"/>
  <c r="B52" i="32" s="1"/>
  <c r="B53" i="32" s="1"/>
  <c r="B54" i="32" s="1"/>
  <c r="B55" i="32" s="1"/>
  <c r="B56" i="32" s="1"/>
  <c r="B57" i="32" s="1"/>
  <c r="B58" i="32" s="1"/>
  <c r="B59" i="32" s="1"/>
  <c r="B60" i="32" s="1"/>
  <c r="B61" i="32" s="1"/>
  <c r="B62" i="32" s="1"/>
  <c r="B63" i="32" s="1"/>
  <c r="B64" i="32" s="1"/>
  <c r="B65" i="32" s="1"/>
  <c r="B66" i="32" s="1"/>
  <c r="B67" i="32" s="1"/>
  <c r="B68" i="32" s="1"/>
  <c r="B69" i="32" s="1"/>
  <c r="B70" i="32" s="1"/>
  <c r="B71" i="32" s="1"/>
  <c r="B72" i="32" s="1"/>
  <c r="B73" i="32" s="1"/>
  <c r="B74" i="32" s="1"/>
  <c r="B75" i="32" s="1"/>
  <c r="B76" i="32" s="1"/>
  <c r="B77" i="32" s="1"/>
  <c r="B78" i="32" s="1"/>
  <c r="B79" i="32" s="1"/>
  <c r="B80" i="32" s="1"/>
  <c r="B81" i="32" s="1"/>
  <c r="B82" i="32" s="1"/>
  <c r="B83" i="32" s="1"/>
  <c r="B84" i="32" s="1"/>
  <c r="B85" i="32" s="1"/>
  <c r="B86" i="32" s="1"/>
  <c r="B87" i="32" s="1"/>
  <c r="B88" i="32" s="1"/>
  <c r="B89" i="32" s="1"/>
  <c r="B90" i="32" s="1"/>
  <c r="B91" i="32" s="1"/>
  <c r="B92" i="32" s="1"/>
  <c r="B93" i="32" s="1"/>
  <c r="B94" i="32" s="1"/>
  <c r="B95" i="32" s="1"/>
  <c r="B96" i="32" s="1"/>
  <c r="B97" i="32" s="1"/>
  <c r="B98" i="32" s="1"/>
  <c r="B99" i="32" s="1"/>
  <c r="B100" i="32" s="1"/>
  <c r="B101" i="32" s="1"/>
  <c r="B102" i="32" s="1"/>
  <c r="B103" i="32" s="1"/>
  <c r="B104" i="32" s="1"/>
  <c r="B105" i="32" s="1"/>
  <c r="B106" i="32" s="1"/>
  <c r="B107" i="32" s="1"/>
  <c r="B108" i="32" s="1"/>
  <c r="B109" i="32" s="1"/>
  <c r="B110" i="32" s="1"/>
  <c r="B111" i="32" s="1"/>
  <c r="B112" i="32" s="1"/>
  <c r="B113" i="32" s="1"/>
  <c r="B114" i="32" s="1"/>
  <c r="B115" i="32" s="1"/>
  <c r="B116" i="32" s="1"/>
  <c r="B117" i="32" s="1"/>
  <c r="B118" i="32" s="1"/>
  <c r="B119" i="32" s="1"/>
  <c r="B120" i="32" s="1"/>
  <c r="B121" i="32" s="1"/>
  <c r="B122" i="32" s="1"/>
  <c r="B123" i="32" s="1"/>
  <c r="B124" i="32" s="1"/>
  <c r="B125" i="32" s="1"/>
  <c r="B126" i="32" s="1"/>
  <c r="B127" i="32" s="1"/>
  <c r="B128" i="32" s="1"/>
  <c r="B129" i="32" s="1"/>
  <c r="B130" i="32" s="1"/>
  <c r="B131" i="32" s="1"/>
  <c r="B132" i="32" s="1"/>
  <c r="B133" i="32" s="1"/>
  <c r="B134" i="32" s="1"/>
  <c r="B135" i="32" s="1"/>
  <c r="B136" i="32" s="1"/>
  <c r="B137" i="32" s="1"/>
  <c r="B138" i="32" s="1"/>
  <c r="B139" i="32" s="1"/>
  <c r="B140" i="32" s="1"/>
  <c r="B141" i="32" s="1"/>
  <c r="B142" i="32" s="1"/>
  <c r="B143" i="32" s="1"/>
  <c r="B144" i="32" s="1"/>
  <c r="B145" i="32" s="1"/>
  <c r="B146" i="32" s="1"/>
  <c r="B147" i="32" s="1"/>
  <c r="B148" i="32" s="1"/>
  <c r="B149" i="32" s="1"/>
  <c r="B150" i="32" s="1"/>
  <c r="B151" i="32" s="1"/>
  <c r="B152" i="32" s="1"/>
  <c r="B153" i="32" s="1"/>
  <c r="B154" i="32" s="1"/>
  <c r="B155" i="32" s="1"/>
  <c r="B156" i="32" s="1"/>
  <c r="B157" i="32" s="1"/>
  <c r="B158" i="32" s="1"/>
  <c r="E51" i="19"/>
  <c r="E54" i="19"/>
  <c r="E57" i="19" s="1"/>
  <c r="J40" i="28"/>
  <c r="F53" i="19"/>
  <c r="F56" i="19"/>
  <c r="F52" i="19"/>
  <c r="F55" i="19"/>
  <c r="H45" i="19" l="1"/>
  <c r="F45" i="19" s="1"/>
  <c r="H43" i="19"/>
  <c r="F43" i="19" s="1"/>
  <c r="H38" i="19"/>
  <c r="F38" i="19" s="1"/>
  <c r="H34" i="19"/>
  <c r="F34" i="19" s="1"/>
  <c r="H35" i="19"/>
  <c r="F35" i="19" s="1"/>
  <c r="H37" i="19"/>
  <c r="F37" i="19" s="1"/>
  <c r="F39" i="19" l="1"/>
  <c r="H39" i="19"/>
</calcChain>
</file>

<file path=xl/comments1.xml><?xml version="1.0" encoding="utf-8"?>
<comments xmlns="http://schemas.openxmlformats.org/spreadsheetml/2006/main">
  <authors>
    <author>D684747</author>
  </authors>
  <commentList>
    <comment ref="G86" authorId="0" shapeId="0">
      <text>
        <r>
          <rPr>
            <b/>
            <sz val="9"/>
            <color indexed="81"/>
            <rFont val="Tahoma"/>
            <family val="2"/>
          </rPr>
          <t>“Imprescindible rellenar este campo” para calcular la GENERACIÓN DE EMPLEO</t>
        </r>
        <r>
          <rPr>
            <sz val="9"/>
            <color indexed="81"/>
            <rFont val="Tahoma"/>
            <family val="2"/>
          </rPr>
          <t xml:space="preserve">
</t>
        </r>
      </text>
    </comment>
    <comment ref="G87" authorId="0" shapeId="0">
      <text>
        <r>
          <rPr>
            <sz val="9"/>
            <color indexed="81"/>
            <rFont val="Tahoma"/>
            <family val="2"/>
          </rPr>
          <t xml:space="preserve">“Imprescindible rellenar este campo” para calcular la GENERACIÓN DE EMPLEO
</t>
        </r>
      </text>
    </comment>
  </commentList>
</comments>
</file>

<file path=xl/sharedStrings.xml><?xml version="1.0" encoding="utf-8"?>
<sst xmlns="http://schemas.openxmlformats.org/spreadsheetml/2006/main" count="3058" uniqueCount="2806">
  <si>
    <t>Fabricación de gases industriales</t>
  </si>
  <si>
    <t>2012</t>
  </si>
  <si>
    <t>C2012</t>
  </si>
  <si>
    <t>Fabricación de colorantes y pigmentos</t>
  </si>
  <si>
    <t>2013</t>
  </si>
  <si>
    <t>C2013</t>
  </si>
  <si>
    <t>Fabricación de otros productos básicos de química inorgánica</t>
  </si>
  <si>
    <t>Telecomunicaciones por cable</t>
  </si>
  <si>
    <t>6110</t>
  </si>
  <si>
    <t>J6110</t>
  </si>
  <si>
    <t>Telecomunicaciones inalámbricas</t>
  </si>
  <si>
    <t>6120</t>
  </si>
  <si>
    <t>J6120</t>
  </si>
  <si>
    <t>Telecomunicaciones por satélite</t>
  </si>
  <si>
    <t>6130</t>
  </si>
  <si>
    <t>J6130</t>
  </si>
  <si>
    <t>Otras actividades de telecomunicaciones</t>
  </si>
  <si>
    <t>6190</t>
  </si>
  <si>
    <t>J6190</t>
  </si>
  <si>
    <t>6201</t>
  </si>
  <si>
    <t>J6201</t>
  </si>
  <si>
    <t>K6630</t>
  </si>
  <si>
    <t>Compraventa de bienes inmobiliarios por cuenta propia</t>
  </si>
  <si>
    <t>6810</t>
  </si>
  <si>
    <t>L6810</t>
  </si>
  <si>
    <t>Alquiler de bienes inmobiliarios por cuenta propia</t>
  </si>
  <si>
    <t>Comercio al por menor de muebles, aparatos de iluminación y otros artículos de uso doméstico en establecimientos especializados</t>
  </si>
  <si>
    <t>4761</t>
  </si>
  <si>
    <t>G4761</t>
  </si>
  <si>
    <t>Comercio al por menor de libros en establecimientos especializados</t>
  </si>
  <si>
    <t>4762</t>
  </si>
  <si>
    <t>G4762</t>
  </si>
  <si>
    <t>Comercio al por menor de periódicos y artículos de papelería en establecimientos especializados</t>
  </si>
  <si>
    <t>2016</t>
  </si>
  <si>
    <t>C2016</t>
  </si>
  <si>
    <t>Fabricación de plásticos en formas primarias</t>
  </si>
  <si>
    <t>2017</t>
  </si>
  <si>
    <t>C2017</t>
  </si>
  <si>
    <t>Fabricación de caucho sintético en formas primarias</t>
  </si>
  <si>
    <t>Fabricación de pesticidas y otros productos agroquímicos</t>
  </si>
  <si>
    <t>2020</t>
  </si>
  <si>
    <t>C2020</t>
  </si>
  <si>
    <t>Fabricación de pinturas, barnices y revestimientos similares; tintas de imprenta y masillas</t>
  </si>
  <si>
    <t>2030</t>
  </si>
  <si>
    <t>C2030</t>
  </si>
  <si>
    <t>2041</t>
  </si>
  <si>
    <t>C2041</t>
  </si>
  <si>
    <t>4763</t>
  </si>
  <si>
    <t>G4763</t>
  </si>
  <si>
    <t>Comercio al por menor de grabaciones de música y vídeo en establecimientos especializados</t>
  </si>
  <si>
    <t>4764</t>
  </si>
  <si>
    <t>G4764</t>
  </si>
  <si>
    <t>Comercio al por menor de artículos deportivos en establecimientos especializados</t>
  </si>
  <si>
    <t>4765</t>
  </si>
  <si>
    <t>G4765</t>
  </si>
  <si>
    <t>Comercio al por menor de juegos y juguetes en establecimientos especializados</t>
  </si>
  <si>
    <t>4771</t>
  </si>
  <si>
    <t>G4771</t>
  </si>
  <si>
    <t>Comercio al por menor de prendas de vestir en establecimientos especializados</t>
  </si>
  <si>
    <t>4772</t>
  </si>
  <si>
    <t>G4772</t>
  </si>
  <si>
    <t>Comercio al por menor de calzado y artículos de cuero en establecimientos especializados</t>
  </si>
  <si>
    <t>H4932</t>
  </si>
  <si>
    <t>Transporte por taxi</t>
  </si>
  <si>
    <t>4939</t>
  </si>
  <si>
    <t>H4939</t>
  </si>
  <si>
    <t>Transporte interurbano de pasajeros por ferrocarril</t>
  </si>
  <si>
    <t>4910</t>
  </si>
  <si>
    <t>H4910</t>
  </si>
  <si>
    <t>Transporte de mercancías por ferrocarril</t>
  </si>
  <si>
    <t>4920</t>
  </si>
  <si>
    <t>H4920</t>
  </si>
  <si>
    <t>4931</t>
  </si>
  <si>
    <t>H4931</t>
  </si>
  <si>
    <t>Transporte terrestre urbano y suburbano de pasajeros</t>
  </si>
  <si>
    <t>4932</t>
  </si>
  <si>
    <t>Comercio al por mayor de otros artículos de uso doméstico</t>
  </si>
  <si>
    <t>4651</t>
  </si>
  <si>
    <t>G4651</t>
  </si>
  <si>
    <t>Confección de ropa de trabajo</t>
  </si>
  <si>
    <t>1413</t>
  </si>
  <si>
    <t>C1413</t>
  </si>
  <si>
    <t>Confección de otras prendas de vestir exteriores</t>
  </si>
  <si>
    <t>1414</t>
  </si>
  <si>
    <t>C1414</t>
  </si>
  <si>
    <t>Confección de ropa interior</t>
  </si>
  <si>
    <t>1419</t>
  </si>
  <si>
    <t>C1419</t>
  </si>
  <si>
    <t>Confección de otras prendas de vestir y accesorios</t>
  </si>
  <si>
    <t>Fabricación de artículos de peletería</t>
  </si>
  <si>
    <t>1420</t>
  </si>
  <si>
    <t>C1420</t>
  </si>
  <si>
    <t>1431</t>
  </si>
  <si>
    <t>C1431</t>
  </si>
  <si>
    <t>Confección de calcetería</t>
  </si>
  <si>
    <t>1439</t>
  </si>
  <si>
    <t>C1439</t>
  </si>
  <si>
    <t>Actividades anexas al transporte aéreo</t>
  </si>
  <si>
    <t>5224</t>
  </si>
  <si>
    <t>H5224</t>
  </si>
  <si>
    <t>Manipulación de mercancías</t>
  </si>
  <si>
    <t>5229</t>
  </si>
  <si>
    <t>H5229</t>
  </si>
  <si>
    <t>En caso afirmativo complete la información siguiente :</t>
  </si>
  <si>
    <t>SI</t>
  </si>
  <si>
    <t>Bonificación Cuotas de la Seguridad Social</t>
  </si>
  <si>
    <t>Intermediarios del comercio de maquinaria, equipo industrial, embarcaciones y aeronaves</t>
  </si>
  <si>
    <t>4615</t>
  </si>
  <si>
    <t>G4615</t>
  </si>
  <si>
    <t>Intermediarios del comercio de muebles, artículos para el hogar y ferretería</t>
  </si>
  <si>
    <t>4616</t>
  </si>
  <si>
    <t>G4616</t>
  </si>
  <si>
    <t>Intermediarios del comercio de textiles, prendas de vestir, peletería, calzado y artículos de cuero</t>
  </si>
  <si>
    <t>4617</t>
  </si>
  <si>
    <t>G4617</t>
  </si>
  <si>
    <t>C1396</t>
  </si>
  <si>
    <t>Fabricación de otros productos textiles de uso técnico e industrial</t>
  </si>
  <si>
    <t>1399</t>
  </si>
  <si>
    <t>C1399</t>
  </si>
  <si>
    <t>Fabricación de otros productos textiles n.c.o.p.</t>
  </si>
  <si>
    <t>1411</t>
  </si>
  <si>
    <t>C1411</t>
  </si>
  <si>
    <t>Confección de prendas de vestir de cuero</t>
  </si>
  <si>
    <t>1412</t>
  </si>
  <si>
    <t>C1412</t>
  </si>
  <si>
    <t>ACTIVOS INTANGIBLES - Simulación / Gemelo digital</t>
  </si>
  <si>
    <t>ACTIVOS INTANGIBLES - Big Data , analitica avanzada y BI</t>
  </si>
  <si>
    <t>Intermediarios del comercio de productos alimenticios, bebidas y tabaco</t>
  </si>
  <si>
    <t>4618</t>
  </si>
  <si>
    <t>G4618</t>
  </si>
  <si>
    <t>Intermediarios del comercio especializados en la venta de otros productos específicos</t>
  </si>
  <si>
    <t>4619</t>
  </si>
  <si>
    <t>G4619</t>
  </si>
  <si>
    <t>Intermediarios del comercio de productos diversos</t>
  </si>
  <si>
    <t>4621</t>
  </si>
  <si>
    <t>G4621</t>
  </si>
  <si>
    <t>Comercio al por mayor de cereales, tabaco en rama, simientes y alimentos para animales</t>
  </si>
  <si>
    <t>4622</t>
  </si>
  <si>
    <t>G4622</t>
  </si>
  <si>
    <t>Comercio al por mayor de flores y plantas</t>
  </si>
  <si>
    <t>4623</t>
  </si>
  <si>
    <t>G4623</t>
  </si>
  <si>
    <t>Comercio al por mayor de animales vivos</t>
  </si>
  <si>
    <t>4624</t>
  </si>
  <si>
    <t>G4624</t>
  </si>
  <si>
    <t>Comercio al por mayor de cueros y pieles</t>
  </si>
  <si>
    <t>4531</t>
  </si>
  <si>
    <t>G4531</t>
  </si>
  <si>
    <t>Comercio al por mayor de repuestos y accesorios de vehículos de motor</t>
  </si>
  <si>
    <t>4532</t>
  </si>
  <si>
    <t>G4532</t>
  </si>
  <si>
    <t>Otro comercio al por menor no realizado ni en establecimientos, ni en puestos de venta ni en mercadillos</t>
  </si>
  <si>
    <t>Comercio al por mayor de artículos de relojería y joyería</t>
  </si>
  <si>
    <t>4649</t>
  </si>
  <si>
    <t>G4649</t>
  </si>
  <si>
    <t>Extracción de gravas y arenas; extracción de arcilla y caolín</t>
  </si>
  <si>
    <t>0891</t>
  </si>
  <si>
    <t>B0891</t>
  </si>
  <si>
    <t>Extracción de minerales para productos químicos y fertilizantes</t>
  </si>
  <si>
    <t>0892</t>
  </si>
  <si>
    <t>B0892</t>
  </si>
  <si>
    <t>Extracción de turba</t>
  </si>
  <si>
    <t>0893</t>
  </si>
  <si>
    <t>B0893</t>
  </si>
  <si>
    <t>Extracción de sal</t>
  </si>
  <si>
    <t>0899</t>
  </si>
  <si>
    <t>B0899</t>
  </si>
  <si>
    <t>Otras industrias extractivas n.c.o.p.</t>
  </si>
  <si>
    <t>Actividades de apoyo a la extracción de petróleo y gas natural</t>
  </si>
  <si>
    <t>0910</t>
  </si>
  <si>
    <t>B0910</t>
  </si>
  <si>
    <t>Actividades de apoyo a otras industrias extractivas</t>
  </si>
  <si>
    <t>0990</t>
  </si>
  <si>
    <t>B0990</t>
  </si>
  <si>
    <t>1011</t>
  </si>
  <si>
    <t>C1011</t>
  </si>
  <si>
    <t>Procesado y conservación de carne</t>
  </si>
  <si>
    <t>1012</t>
  </si>
  <si>
    <t>C1012</t>
  </si>
  <si>
    <t>Procesado y conservación de volatería</t>
  </si>
  <si>
    <t>1013</t>
  </si>
  <si>
    <t>C1013</t>
  </si>
  <si>
    <t>Elaboración de productos cárnicos y de volatería</t>
  </si>
  <si>
    <t>1021</t>
  </si>
  <si>
    <t>C1021</t>
  </si>
  <si>
    <t>Procesado de pescados, crustáceos y moluscos</t>
  </si>
  <si>
    <t>1022</t>
  </si>
  <si>
    <t>Comercio al por mayor de aparatos electrodomésticos</t>
  </si>
  <si>
    <t>4644</t>
  </si>
  <si>
    <t>G4644</t>
  </si>
  <si>
    <t>Comercio al por mayor de porcelana, cristalería y artículos de limpieza</t>
  </si>
  <si>
    <t>4645</t>
  </si>
  <si>
    <t>Eficiencia Energética</t>
  </si>
  <si>
    <t>4743</t>
  </si>
  <si>
    <t>G4743</t>
  </si>
  <si>
    <t>C1394</t>
  </si>
  <si>
    <t>Fabricación de cuerdas, cordeles, bramantes y redes</t>
  </si>
  <si>
    <t>1395</t>
  </si>
  <si>
    <t>C1395</t>
  </si>
  <si>
    <t>Fabricación de telas no tejidas y artículos confeccionados con ellas, excepto prendas de vestir</t>
  </si>
  <si>
    <t>1396</t>
  </si>
  <si>
    <t>Actividades de exhibición cinematográfica</t>
  </si>
  <si>
    <t>5915</t>
  </si>
  <si>
    <t>J5915</t>
  </si>
  <si>
    <t>Actividades de producción cinematográfica y de vídeo</t>
  </si>
  <si>
    <t>5916</t>
  </si>
  <si>
    <t>J5916</t>
  </si>
  <si>
    <t>Actividades de producciones de programas de televisión</t>
  </si>
  <si>
    <t>5917</t>
  </si>
  <si>
    <t>J5917</t>
  </si>
  <si>
    <t>TAMAÑO EMPRESA</t>
  </si>
  <si>
    <t>Educación postsecundaria no terciaria</t>
  </si>
  <si>
    <t>8543</t>
  </si>
  <si>
    <t>P8543</t>
  </si>
  <si>
    <t>Educación universitaria</t>
  </si>
  <si>
    <t>8544</t>
  </si>
  <si>
    <t>Lino en bruto (mies de lino), enriado, espadado, rastrillado (peinado) o trabajado de otra forma, pero sin hilar; estopas y desperdicios de lino (incluidas las hilachas)</t>
  </si>
  <si>
    <t>Capítulo 57</t>
  </si>
  <si>
    <t>57.01</t>
  </si>
  <si>
    <t>% SOCIOS EXTRANJEROS</t>
  </si>
  <si>
    <t>Actividades de las escuelas de conducción y pilotaje</t>
  </si>
  <si>
    <t>8559</t>
  </si>
  <si>
    <t>P8559</t>
  </si>
  <si>
    <t>Otra educación n.c.o.p.</t>
  </si>
  <si>
    <t>Actividades auxiliares a la educación</t>
  </si>
  <si>
    <t>8560</t>
  </si>
  <si>
    <t>P8560</t>
  </si>
  <si>
    <t>Empresas de mediana capitalización (MIDCAPS)</t>
  </si>
  <si>
    <t>Productos de la molinería; malta; almidones y féculas; gluten; inulina</t>
  </si>
  <si>
    <t>Capítulo 12</t>
  </si>
  <si>
    <t>Semillas y frutos oleaginosos; semillas, simientes y frutos diversos; plantas industriales y medicinales; pajas y forrajes</t>
  </si>
  <si>
    <t>Capítulo 13</t>
  </si>
  <si>
    <t>13.03</t>
  </si>
  <si>
    <t>Pectina</t>
  </si>
  <si>
    <t>Capítulo 15</t>
  </si>
  <si>
    <t>15.01</t>
  </si>
  <si>
    <t>7739</t>
  </si>
  <si>
    <t>N7739</t>
  </si>
  <si>
    <t>Pescados, crustáceos y moluscos</t>
  </si>
  <si>
    <t>Capítulo 4</t>
  </si>
  <si>
    <t>Leche y productos lácteos; huevos de ave; miel natural</t>
  </si>
  <si>
    <t>Capítulo 5</t>
  </si>
  <si>
    <t>05.04</t>
  </si>
  <si>
    <t>Tripas, vejigas y estómagos de animales (distintos de los de pescado), enteros o en trozos</t>
  </si>
  <si>
    <t>05.15</t>
  </si>
  <si>
    <t>TAMAÑO EMPRESA NO AGRO</t>
  </si>
  <si>
    <t>Otras actividades anexas al transporte</t>
  </si>
  <si>
    <t>Actividades postales sometidas a la obligación del servicio universal</t>
  </si>
  <si>
    <t>5310</t>
  </si>
  <si>
    <t>H5310</t>
  </si>
  <si>
    <t>ATP</t>
  </si>
  <si>
    <t>J6203</t>
  </si>
  <si>
    <t>Gestión de recursos informáticos</t>
  </si>
  <si>
    <t>6209</t>
  </si>
  <si>
    <t>J6209</t>
  </si>
  <si>
    <t>Otros servicios relacionados con las tecnologías de la información y la informática</t>
  </si>
  <si>
    <t>6311</t>
  </si>
  <si>
    <t>J6311</t>
  </si>
  <si>
    <t>Proceso de datos, hosting y actividades relacionadas</t>
  </si>
  <si>
    <t>6312</t>
  </si>
  <si>
    <t>J6312</t>
  </si>
  <si>
    <t>Portales web</t>
  </si>
  <si>
    <t>6391</t>
  </si>
  <si>
    <t>J6391</t>
  </si>
  <si>
    <t>Actividades de las agencias de noticias</t>
  </si>
  <si>
    <t>6399</t>
  </si>
  <si>
    <t>J6399</t>
  </si>
  <si>
    <t>Otros servicios de información n.c.o.p.</t>
  </si>
  <si>
    <t>6411</t>
  </si>
  <si>
    <t>K6411</t>
  </si>
  <si>
    <t>Banco central</t>
  </si>
  <si>
    <t>6419</t>
  </si>
  <si>
    <t>K6419</t>
  </si>
  <si>
    <t>Otra intermediación monetaria</t>
  </si>
  <si>
    <t>Actividades de las sociedades holding</t>
  </si>
  <si>
    <t>6420</t>
  </si>
  <si>
    <t>K6420</t>
  </si>
  <si>
    <t>Servicios de representación de medios de comunicación</t>
  </si>
  <si>
    <t>Estudio de mercado y realización de encuestas de opinión pública</t>
  </si>
  <si>
    <t>7320</t>
  </si>
  <si>
    <t>M7320</t>
  </si>
  <si>
    <t>Actividades de diseño especializado</t>
  </si>
  <si>
    <t>7410</t>
  </si>
  <si>
    <t>M7410</t>
  </si>
  <si>
    <t>Servicios técnicos de ingeniería y otras actividades relacionadas con el asesoramiento técnico</t>
  </si>
  <si>
    <t>Ensayos y análisis técnicos</t>
  </si>
  <si>
    <t>7120</t>
  </si>
  <si>
    <t>4773</t>
  </si>
  <si>
    <t>G4773</t>
  </si>
  <si>
    <t>Comercio al por menor de productos farmacéuticos en establecimientos especializados</t>
  </si>
  <si>
    <t>4774</t>
  </si>
  <si>
    <t>G4774</t>
  </si>
  <si>
    <t>Comercio al por menor de artículos médicos y ortopédicos en establecimientos especializados</t>
  </si>
  <si>
    <t>4775</t>
  </si>
  <si>
    <t>G4775</t>
  </si>
  <si>
    <t>Comercio al por menor de productos cosméticos e higiénicos en establecimientos especializados</t>
  </si>
  <si>
    <t>Otras actividades de consultoría de gestión empresarial</t>
  </si>
  <si>
    <t>7111</t>
  </si>
  <si>
    <t>M7111</t>
  </si>
  <si>
    <t>Servicios técnicos de arquitectura</t>
  </si>
  <si>
    <t>7112</t>
  </si>
  <si>
    <t>M7112</t>
  </si>
  <si>
    <t>tipos de transporte terrestre de pasajeros n.c.o.p.</t>
  </si>
  <si>
    <t>4941</t>
  </si>
  <si>
    <t>H4941</t>
  </si>
  <si>
    <t>Transporte de mercancías por carretera</t>
  </si>
  <si>
    <t>4942</t>
  </si>
  <si>
    <t>H4942</t>
  </si>
  <si>
    <t>Servicios de mudanza</t>
  </si>
  <si>
    <t>Transporte por tubería</t>
  </si>
  <si>
    <t>4950</t>
  </si>
  <si>
    <t>H4950</t>
  </si>
  <si>
    <t>Transporte marítimo de pasajeros</t>
  </si>
  <si>
    <t>5010</t>
  </si>
  <si>
    <t>H5010</t>
  </si>
  <si>
    <t>Transporte marítimo de mercancías</t>
  </si>
  <si>
    <t>5020</t>
  </si>
  <si>
    <t>H5020</t>
  </si>
  <si>
    <t>Inversión colectiva, fondos y entidades financieras similares</t>
  </si>
  <si>
    <t>6430</t>
  </si>
  <si>
    <t>K6430</t>
  </si>
  <si>
    <t>6491</t>
  </si>
  <si>
    <t>K6491</t>
  </si>
  <si>
    <t>Arrendamiento financiero</t>
  </si>
  <si>
    <t>6492</t>
  </si>
  <si>
    <t>K6492</t>
  </si>
  <si>
    <t>Otras actividades crediticias</t>
  </si>
  <si>
    <t>6499</t>
  </si>
  <si>
    <t>K6499</t>
  </si>
  <si>
    <t>Otros servicios financieros, excepto seguros y fondos de pensiones n.c.o.p.</t>
  </si>
  <si>
    <t>6511</t>
  </si>
  <si>
    <t>K6511</t>
  </si>
  <si>
    <t>Seguros de vida</t>
  </si>
  <si>
    <t>6512</t>
  </si>
  <si>
    <t>K6512</t>
  </si>
  <si>
    <t>Seguros distintos de los seguros de vida</t>
  </si>
  <si>
    <t>Reaseguros</t>
  </si>
  <si>
    <t>6520</t>
  </si>
  <si>
    <t>K6520</t>
  </si>
  <si>
    <t>Fondos de pensiones</t>
  </si>
  <si>
    <t>6530</t>
  </si>
  <si>
    <t>K6530</t>
  </si>
  <si>
    <t>6611</t>
  </si>
  <si>
    <t>K6611</t>
  </si>
  <si>
    <t>Administración de mercados financieros</t>
  </si>
  <si>
    <t>6612</t>
  </si>
  <si>
    <t>K6612</t>
  </si>
  <si>
    <t>Actividades de intermediación en operaciones con valores y otros activos</t>
  </si>
  <si>
    <t>6619</t>
  </si>
  <si>
    <t>K6619</t>
  </si>
  <si>
    <t>Otras actividades auxiliares a los servicios financieros, excepto seguros y fondos de pensiones</t>
  </si>
  <si>
    <t>6621</t>
  </si>
  <si>
    <t>K6621</t>
  </si>
  <si>
    <t>Evaluación de riesgos y daños</t>
  </si>
  <si>
    <t>6622</t>
  </si>
  <si>
    <t>K6622</t>
  </si>
  <si>
    <t>Actividades de agentes y corredores de seguros</t>
  </si>
  <si>
    <t>6629</t>
  </si>
  <si>
    <t>K6629</t>
  </si>
  <si>
    <t>Cáñamo (cannabis sativa) en rama, enriado, espadado, rastrillado (peinado) o trabajado de otra forma, pero sin hilar; estopas y desperdicios de lino (incluidas las hilachas)</t>
  </si>
  <si>
    <t>Ultzama</t>
  </si>
  <si>
    <t>Unciti</t>
  </si>
  <si>
    <t>Urdazubi/Urdax</t>
  </si>
  <si>
    <t>Urdiain</t>
  </si>
  <si>
    <t>Urraul Alto</t>
  </si>
  <si>
    <t>Urraul Bajo</t>
  </si>
  <si>
    <t>Urroz-Villa</t>
  </si>
  <si>
    <t>Urzainqui/Urzainki</t>
  </si>
  <si>
    <t>Uterga</t>
  </si>
  <si>
    <t>Uztárroz/Uztarroze</t>
  </si>
  <si>
    <t>Valle de Yerri/Deierri</t>
  </si>
  <si>
    <t>Valtierra</t>
  </si>
  <si>
    <t>Viana</t>
  </si>
  <si>
    <t>Vidángoz/Bidankoze</t>
  </si>
  <si>
    <t>Villafranca</t>
  </si>
  <si>
    <t>Villamayor de Monjardín</t>
  </si>
  <si>
    <t>Villatuerta</t>
  </si>
  <si>
    <t>Villava/Atarrabia</t>
  </si>
  <si>
    <t>Yesa</t>
  </si>
  <si>
    <t>Aranarache/Aranaratxe</t>
  </si>
  <si>
    <t>Aranguren</t>
  </si>
  <si>
    <t>Arano</t>
  </si>
  <si>
    <t>Arantza</t>
  </si>
  <si>
    <t>Aras</t>
  </si>
  <si>
    <t>Arbizu</t>
  </si>
  <si>
    <t>Arce/Artzi</t>
  </si>
  <si>
    <t>Arellano</t>
  </si>
  <si>
    <t>Areso</t>
  </si>
  <si>
    <t>Arguedas</t>
  </si>
  <si>
    <t>Aria</t>
  </si>
  <si>
    <t>Aribe</t>
  </si>
  <si>
    <t>Armañanzas</t>
  </si>
  <si>
    <t>8421</t>
  </si>
  <si>
    <t>O8421</t>
  </si>
  <si>
    <t>Asuntos exteriores</t>
  </si>
  <si>
    <t>8422</t>
  </si>
  <si>
    <t>O8422</t>
  </si>
  <si>
    <t>Defensa</t>
  </si>
  <si>
    <t>8423</t>
  </si>
  <si>
    <t>O8423</t>
  </si>
  <si>
    <t>Justicia</t>
  </si>
  <si>
    <t>8424</t>
  </si>
  <si>
    <t>O8424</t>
  </si>
  <si>
    <t>Orden público y seguridad</t>
  </si>
  <si>
    <t>8425</t>
  </si>
  <si>
    <t>O8425</t>
  </si>
  <si>
    <t>Protección civil</t>
  </si>
  <si>
    <t>Seguridad Social obligatoria</t>
  </si>
  <si>
    <t>8430</t>
  </si>
  <si>
    <t>O8430</t>
  </si>
  <si>
    <t>Educación preprimaria</t>
  </si>
  <si>
    <t>8510</t>
  </si>
  <si>
    <t>P8510</t>
  </si>
  <si>
    <t>Educación primaria</t>
  </si>
  <si>
    <t>8520</t>
  </si>
  <si>
    <t>P8520</t>
  </si>
  <si>
    <t>8531</t>
  </si>
  <si>
    <t>P8531</t>
  </si>
  <si>
    <t>Educación secundaria general</t>
  </si>
  <si>
    <t>8532</t>
  </si>
  <si>
    <t>P8532</t>
  </si>
  <si>
    <t>Educación secundaria técnica y profesional</t>
  </si>
  <si>
    <t>8541</t>
  </si>
  <si>
    <t>P8541</t>
  </si>
  <si>
    <t>2352</t>
  </si>
  <si>
    <t>C2352</t>
  </si>
  <si>
    <t>Fabricación de cal y yeso</t>
  </si>
  <si>
    <t>2361</t>
  </si>
  <si>
    <t>C2361</t>
  </si>
  <si>
    <t>Fabricación de elementos de hormigón para la construcción</t>
  </si>
  <si>
    <t>2362</t>
  </si>
  <si>
    <t>C2362</t>
  </si>
  <si>
    <t>Fabricación de elementos de yeso para la construcción</t>
  </si>
  <si>
    <t>2363</t>
  </si>
  <si>
    <t>C2363</t>
  </si>
  <si>
    <t>Fabricación de hormigón fresco</t>
  </si>
  <si>
    <t>2364</t>
  </si>
  <si>
    <t>8891</t>
  </si>
  <si>
    <t>Q8891</t>
  </si>
  <si>
    <t>Actividades de cuidado diurno de niños</t>
  </si>
  <si>
    <t>8899</t>
  </si>
  <si>
    <t>Q8899</t>
  </si>
  <si>
    <t>Grasas y aceites animales o vegetales hidrogenados, incluso refinados, pero sin preparación ulterior</t>
  </si>
  <si>
    <t>Mosto de uva parcialmente fermentado, incluso "apagado" sin utilización de alcohol</t>
  </si>
  <si>
    <t>Entidad asociativa</t>
  </si>
  <si>
    <t>Actividades hospitalarias</t>
  </si>
  <si>
    <t>8610</t>
  </si>
  <si>
    <t>Q8610</t>
  </si>
  <si>
    <t>8621</t>
  </si>
  <si>
    <t>Q8621</t>
  </si>
  <si>
    <t>Actividades de medicina general</t>
  </si>
  <si>
    <t>8622</t>
  </si>
  <si>
    <t>Q8622</t>
  </si>
  <si>
    <t>Actividades de medicina especializada</t>
  </si>
  <si>
    <t>8623</t>
  </si>
  <si>
    <t>Q8623</t>
  </si>
  <si>
    <t>Actividades odontológicas</t>
  </si>
  <si>
    <t>Actividades de mantenimiento físico</t>
  </si>
  <si>
    <t>9609</t>
  </si>
  <si>
    <t>S9609</t>
  </si>
  <si>
    <t>Otras servicios personales n.c.o.p.</t>
  </si>
  <si>
    <t>Fabricación de fibras artificiales y sintéticas</t>
  </si>
  <si>
    <t>2060</t>
  </si>
  <si>
    <t>C2060</t>
  </si>
  <si>
    <t>Fabricación de productos farmacéuticos de base</t>
  </si>
  <si>
    <t>2110</t>
  </si>
  <si>
    <t>C2110</t>
  </si>
  <si>
    <t>Fabricación de especialidades farmacéuticas</t>
  </si>
  <si>
    <t>2120</t>
  </si>
  <si>
    <t>C2120</t>
  </si>
  <si>
    <t>2211</t>
  </si>
  <si>
    <t>C2211</t>
  </si>
  <si>
    <t>Fabricación de neumáticos y cámaras de caucho; reconstrucción y recauchutado de neumáticos</t>
  </si>
  <si>
    <t>2219</t>
  </si>
  <si>
    <t>C2219</t>
  </si>
  <si>
    <t>Fabricación de otros productos de caucho</t>
  </si>
  <si>
    <t>2221</t>
  </si>
  <si>
    <t>C2221</t>
  </si>
  <si>
    <t>Fabricación de placas, hojas, tubos y perfiles de plástico</t>
  </si>
  <si>
    <t>Número de mujeres en plantilla</t>
  </si>
  <si>
    <t>Azúcares , jarabes y melazas aromatizados o con adición de colorantes (incluidos el azúcar con vainilla o vainillina), con excepción de los zumos de frutas con adición de azúcar en cuaquier porcentaje</t>
  </si>
  <si>
    <t>Capítulo 18</t>
  </si>
  <si>
    <t>18.01</t>
  </si>
  <si>
    <t>Cacao en grano, entero o partido, crudo o totado</t>
  </si>
  <si>
    <t>18.02</t>
  </si>
  <si>
    <t>Cáscara, cascarilla, películas y residuos de cacao</t>
  </si>
  <si>
    <t>Capítulo 20</t>
  </si>
  <si>
    <t>Preparados de legumbres, de hortalizas, de frutas y de otras plantas o partes de plantas</t>
  </si>
  <si>
    <t>Capítulo 22</t>
  </si>
  <si>
    <t>22.04</t>
  </si>
  <si>
    <t>22.05</t>
  </si>
  <si>
    <t>Vinos de uva; mosto de uva "apagado" con alcohol (incluidas las mistelas)</t>
  </si>
  <si>
    <t>22.07</t>
  </si>
  <si>
    <t>Sidra, perada, aguamiel y otras bebidas fermentadas</t>
  </si>
  <si>
    <t>22.08</t>
  </si>
  <si>
    <t>Alcohol etílico desnaturalizado o sin desnaturalizar, decualquier graduación, obtenido con los productos agrícolas que se enumeran en el anexo I, con exclusión de losaguardientes, licores y demás bebidas espirituosas; preparados alcohólicos compuestos (llamados "extractos concentrados") para la fabricación de bebidas</t>
  </si>
  <si>
    <t>22.09</t>
  </si>
  <si>
    <t>22.10</t>
  </si>
  <si>
    <t>Vinagre y sus sucedáneos comestibles</t>
  </si>
  <si>
    <t>Capítulo 23</t>
  </si>
  <si>
    <t>Residuos y desperdicios de las industrias alimenticias; alimentos preparados para animales</t>
  </si>
  <si>
    <t>Capítulo 24</t>
  </si>
  <si>
    <t>24.01</t>
  </si>
  <si>
    <t>FecFinInverAGRO</t>
  </si>
  <si>
    <t>FecFinInverAGRO FORMATO</t>
  </si>
  <si>
    <t>FecFinInverNOAGRO FORMATO</t>
  </si>
  <si>
    <t>Otras actividades de apoyo a las empresas n.c.o.p.</t>
  </si>
  <si>
    <t>8411</t>
  </si>
  <si>
    <t>O8411</t>
  </si>
  <si>
    <t>Actividades generales de la Administración Pública</t>
  </si>
  <si>
    <t>8412</t>
  </si>
  <si>
    <t>O8412</t>
  </si>
  <si>
    <t>Actividades de los parques de atracciones y los parques temáticos</t>
  </si>
  <si>
    <t>9329</t>
  </si>
  <si>
    <t>R9329</t>
  </si>
  <si>
    <t>Gestión de lugares y edificios históricos</t>
  </si>
  <si>
    <t>9104</t>
  </si>
  <si>
    <t>R9104</t>
  </si>
  <si>
    <t>Actividades de los jardines botánicos, parques zoológicos y reservas naturales</t>
  </si>
  <si>
    <t>9105</t>
  </si>
  <si>
    <t>R9105</t>
  </si>
  <si>
    <t>Actividades de bibliotecas</t>
  </si>
  <si>
    <t>9106</t>
  </si>
  <si>
    <t>R9106</t>
  </si>
  <si>
    <t>Actividades de archivos</t>
  </si>
  <si>
    <t>Actividades de juegos de azar y apuestas</t>
  </si>
  <si>
    <t>9200</t>
  </si>
  <si>
    <t>R9200</t>
  </si>
  <si>
    <t>9311</t>
  </si>
  <si>
    <t>R9311</t>
  </si>
  <si>
    <t>Gestión de instalaciones deportivas</t>
  </si>
  <si>
    <t>9312</t>
  </si>
  <si>
    <t>R9312</t>
  </si>
  <si>
    <t>2052</t>
  </si>
  <si>
    <t>C2052</t>
  </si>
  <si>
    <t>Fabricación de colas</t>
  </si>
  <si>
    <t>2053</t>
  </si>
  <si>
    <t>C2053</t>
  </si>
  <si>
    <t>Fabricación de ladrillos, tejas y productos de tierras cocidas para la construcción</t>
  </si>
  <si>
    <t>Fabricación de otros productos cerámicos</t>
  </si>
  <si>
    <t>2341</t>
  </si>
  <si>
    <t>C2341</t>
  </si>
  <si>
    <t>Fabricación de artículos cerámicos de uso doméstico y ornamental</t>
  </si>
  <si>
    <t>2342</t>
  </si>
  <si>
    <t>C2342</t>
  </si>
  <si>
    <t>Fabricación de otras cisternas, grandes depósitos y contenedores de metal</t>
  </si>
  <si>
    <t>Fabricación de generadores de vapor, excepto calderas de calefacción central</t>
  </si>
  <si>
    <t>2530</t>
  </si>
  <si>
    <t>C2530</t>
  </si>
  <si>
    <t>Fabricación de armas y municiones</t>
  </si>
  <si>
    <t>2540</t>
  </si>
  <si>
    <t>C2540</t>
  </si>
  <si>
    <t>Forja, estampación y embutición de metales; metalurgia de polvos</t>
  </si>
  <si>
    <t>2550</t>
  </si>
  <si>
    <t>C2550</t>
  </si>
  <si>
    <t>2561</t>
  </si>
  <si>
    <t>C2561</t>
  </si>
  <si>
    <t>Tratamiento y revestimiento de metales</t>
  </si>
  <si>
    <t>2562</t>
  </si>
  <si>
    <t>Fabricación de equipos de transmisión hidráulica y neumática</t>
  </si>
  <si>
    <t>2813</t>
  </si>
  <si>
    <t>C2813</t>
  </si>
  <si>
    <t>Fabricación de otras bombas y compresores</t>
  </si>
  <si>
    <t>2814</t>
  </si>
  <si>
    <t>C2814</t>
  </si>
  <si>
    <t>Fabricación de otra grifería y válvulas</t>
  </si>
  <si>
    <t>2815</t>
  </si>
  <si>
    <t>C2815</t>
  </si>
  <si>
    <t>Fabricación de cojinetes, engranajes y órganos mecánicos de transmisión</t>
  </si>
  <si>
    <t>2821</t>
  </si>
  <si>
    <t>C2821</t>
  </si>
  <si>
    <t>Fabricación de hornos y quemadores</t>
  </si>
  <si>
    <t>2822</t>
  </si>
  <si>
    <t>C2822</t>
  </si>
  <si>
    <t>Fabricación de maquinaria de elevación y manipulación</t>
  </si>
  <si>
    <t>2823</t>
  </si>
  <si>
    <t>C2823</t>
  </si>
  <si>
    <t>Fabricación de máquinas y equipos de oficina, excepto equipos informáticos</t>
  </si>
  <si>
    <t>2824</t>
  </si>
  <si>
    <t>C2824</t>
  </si>
  <si>
    <t>Fabricación de herramientas eléctricas manuales</t>
  </si>
  <si>
    <t>2825</t>
  </si>
  <si>
    <t>C2825</t>
  </si>
  <si>
    <t>Fabricación de maquinaria de ventilación y refrigeración no doméstica</t>
  </si>
  <si>
    <t>2829</t>
  </si>
  <si>
    <t>C2829</t>
  </si>
  <si>
    <t>Residuos procedentes del tratamiento de los cuerpos grasos o de las ceras animales o vegetales</t>
  </si>
  <si>
    <t>Capítulo 16</t>
  </si>
  <si>
    <t>Preparados de carnes, de pescados, de crustáceos y de moluscos</t>
  </si>
  <si>
    <t>Capítulo 17</t>
  </si>
  <si>
    <t>17.01</t>
  </si>
  <si>
    <t>Azúcares de remolacha y de caña, en estado sólido</t>
  </si>
  <si>
    <t>17.02</t>
  </si>
  <si>
    <t>Otros azúcares; jarabes; sucenáneos de la miel, incluso mezclados con miel natural; azúcares y melazas caramelizadas</t>
  </si>
  <si>
    <t>17.03</t>
  </si>
  <si>
    <t>Melazas, incluso decoloradas</t>
  </si>
  <si>
    <t>17.05</t>
  </si>
  <si>
    <t>IMPORTE</t>
  </si>
  <si>
    <t>* Recursos propios</t>
  </si>
  <si>
    <t xml:space="preserve">   - Por aportación al Capital</t>
  </si>
  <si>
    <t xml:space="preserve">   - Por auto-financiación</t>
  </si>
  <si>
    <t>* Recursos ajenos L.P.</t>
  </si>
  <si>
    <t xml:space="preserve">   - Arrendamiento financiero</t>
  </si>
  <si>
    <t>TOTALES</t>
  </si>
  <si>
    <t>Fabricación de soportes magnéticos y ópticos</t>
  </si>
  <si>
    <t>2680</t>
  </si>
  <si>
    <t>C2680</t>
  </si>
  <si>
    <t>2711</t>
  </si>
  <si>
    <t>C2711</t>
  </si>
  <si>
    <t>Fabricación de motores, generadores y transformadores eléctricos</t>
  </si>
  <si>
    <t>2712</t>
  </si>
  <si>
    <t>Ezcároz/Ezkaroze</t>
  </si>
  <si>
    <t>Ezkurra</t>
  </si>
  <si>
    <t>Ezprogui</t>
  </si>
  <si>
    <t>Falces</t>
  </si>
  <si>
    <t>Fitero</t>
  </si>
  <si>
    <t>NIF/CIF:</t>
  </si>
  <si>
    <t>2571</t>
  </si>
  <si>
    <t>C2571</t>
  </si>
  <si>
    <t>Fabricación de artículos de cuchillería y cubertería</t>
  </si>
  <si>
    <t>2572</t>
  </si>
  <si>
    <t>C2572</t>
  </si>
  <si>
    <t>Fabricación de cerraduras y herrajes</t>
  </si>
  <si>
    <t>2573</t>
  </si>
  <si>
    <t>C2573</t>
  </si>
  <si>
    <t>Fabricación de herramientas</t>
  </si>
  <si>
    <t>Actividades de los hogares como empleadores de personal doméstico</t>
  </si>
  <si>
    <t>9700</t>
  </si>
  <si>
    <t>T9700</t>
  </si>
  <si>
    <t>Actividades de los hogares como productores de bienes para uso propio</t>
  </si>
  <si>
    <t>9810</t>
  </si>
  <si>
    <t>T9810</t>
  </si>
  <si>
    <t>Actividades de los hogares como productores de servicios para uso propio</t>
  </si>
  <si>
    <t>9820</t>
  </si>
  <si>
    <t>T9820</t>
  </si>
  <si>
    <t>Actividades de organizaciones y organismos extraterritoriales</t>
  </si>
  <si>
    <t>9900</t>
  </si>
  <si>
    <t>U9900</t>
  </si>
  <si>
    <t>Fabricación de otros productos cerámicos de uso técnico</t>
  </si>
  <si>
    <t>2349</t>
  </si>
  <si>
    <t>C2349</t>
  </si>
  <si>
    <t>2351</t>
  </si>
  <si>
    <t>C2351</t>
  </si>
  <si>
    <t>Fabricación de cemento</t>
  </si>
  <si>
    <t xml:space="preserve">   - Préstamos, acreedores y otras fuentes.</t>
  </si>
  <si>
    <t>(Tipo de Cooperativas - Elegir opción)</t>
  </si>
  <si>
    <t>Personas/Año</t>
  </si>
  <si>
    <t>Total Personas/año</t>
  </si>
  <si>
    <t>CPROMUN</t>
  </si>
  <si>
    <t>Abáigar</t>
  </si>
  <si>
    <t>Cultivo de especias, plantas aromáticas, medicinales y farmacéuticas</t>
  </si>
  <si>
    <t>0129</t>
  </si>
  <si>
    <t>A0129</t>
  </si>
  <si>
    <t>Otros cultivos perennes</t>
  </si>
  <si>
    <t>Propagación de plantas</t>
  </si>
  <si>
    <t>0130</t>
  </si>
  <si>
    <t>A0130</t>
  </si>
  <si>
    <t>0141</t>
  </si>
  <si>
    <t>A0141</t>
  </si>
  <si>
    <t>Explotación de ganado bovino para la producción de leche</t>
  </si>
  <si>
    <t>0142</t>
  </si>
  <si>
    <t>A0142</t>
  </si>
  <si>
    <t>Explotación de otro ganado bovino y búfalos</t>
  </si>
  <si>
    <t>0143</t>
  </si>
  <si>
    <t>A0143</t>
  </si>
  <si>
    <t>3812</t>
  </si>
  <si>
    <t>E3812</t>
  </si>
  <si>
    <t>Recogida de residuos peligrosos</t>
  </si>
  <si>
    <t>3821</t>
  </si>
  <si>
    <t>E3821</t>
  </si>
  <si>
    <t>Tratamiento y eliminación de residuos no peligrosos</t>
  </si>
  <si>
    <t>3822</t>
  </si>
  <si>
    <t>E3822</t>
  </si>
  <si>
    <t>Tratamiento y eliminación de residuos peligrosos</t>
  </si>
  <si>
    <t>3831</t>
  </si>
  <si>
    <t>E3831</t>
  </si>
  <si>
    <t>Separación y clasificación de materiales</t>
  </si>
  <si>
    <t>3832</t>
  </si>
  <si>
    <t>E3832</t>
  </si>
  <si>
    <t>Valorización de materiales ya clasificados</t>
  </si>
  <si>
    <t>Actividades de descontaminación y otros servicios de gestión de residuos</t>
  </si>
  <si>
    <t>3900</t>
  </si>
  <si>
    <t>E3900</t>
  </si>
  <si>
    <t>Promoción inmobiliaria</t>
  </si>
  <si>
    <t>4110</t>
  </si>
  <si>
    <t>F4110</t>
  </si>
  <si>
    <t>4121</t>
  </si>
  <si>
    <t>F4121</t>
  </si>
  <si>
    <t>Construcción de edificios residenciales</t>
  </si>
  <si>
    <t>4122</t>
  </si>
  <si>
    <t>F4122</t>
  </si>
  <si>
    <t>Construcción de edificios no residenciales</t>
  </si>
  <si>
    <t>4211</t>
  </si>
  <si>
    <t>F4211</t>
  </si>
  <si>
    <t>Construcción de carreteras y autopistas</t>
  </si>
  <si>
    <t>4212</t>
  </si>
  <si>
    <t>F4212</t>
  </si>
  <si>
    <t>Construcción de vías férreas de superficie y subterráneas</t>
  </si>
  <si>
    <t>4213</t>
  </si>
  <si>
    <t>F4213</t>
  </si>
  <si>
    <t>Construcción de puentes y túneles</t>
  </si>
  <si>
    <t>4221</t>
  </si>
  <si>
    <t>F4221</t>
  </si>
  <si>
    <t>Construcción de redes para fluidos</t>
  </si>
  <si>
    <t>4222</t>
  </si>
  <si>
    <t>F4222</t>
  </si>
  <si>
    <t>Construcción de redes eléctricas y de telecomunicaciones</t>
  </si>
  <si>
    <t>4291</t>
  </si>
  <si>
    <t>F4291</t>
  </si>
  <si>
    <t>Obras hidráulicas</t>
  </si>
  <si>
    <t>4299</t>
  </si>
  <si>
    <t>F4299</t>
  </si>
  <si>
    <t>Construcción de otros proyectos de ingeniería civil n.c.o.p.</t>
  </si>
  <si>
    <t>4311</t>
  </si>
  <si>
    <t>F4311</t>
  </si>
  <si>
    <t>Demolición</t>
  </si>
  <si>
    <t>4312</t>
  </si>
  <si>
    <t>F4312</t>
  </si>
  <si>
    <t>Preparación de terrenos</t>
  </si>
  <si>
    <t>4313</t>
  </si>
  <si>
    <t>F4313</t>
  </si>
  <si>
    <t>Perforaciones y sondeos</t>
  </si>
  <si>
    <t>4321</t>
  </si>
  <si>
    <t>F4321</t>
  </si>
  <si>
    <t>2651</t>
  </si>
  <si>
    <t>C2651</t>
  </si>
  <si>
    <t>Fabricación de instrumentos y aparatos de medida, verificación y navegación</t>
  </si>
  <si>
    <t>2652</t>
  </si>
  <si>
    <t>Desojo</t>
  </si>
  <si>
    <t>Dicastillo</t>
  </si>
  <si>
    <t>Donamaria</t>
  </si>
  <si>
    <t>Doneztebe/Santesteban</t>
  </si>
  <si>
    <t>Reparación de equipos electrónicos y ópticos</t>
  </si>
  <si>
    <t>3314</t>
  </si>
  <si>
    <t>C3314</t>
  </si>
  <si>
    <t>Reparación de equipos eléctricos</t>
  </si>
  <si>
    <t>3315</t>
  </si>
  <si>
    <t>C3315</t>
  </si>
  <si>
    <t>Reparación y mantenimiento naval</t>
  </si>
  <si>
    <t>3316</t>
  </si>
  <si>
    <t>C3316</t>
  </si>
  <si>
    <t>Elaboración de sidra y otras bebidas fermentadas a partir de frutas</t>
  </si>
  <si>
    <t>1104</t>
  </si>
  <si>
    <t>C1104</t>
  </si>
  <si>
    <t>Elaboración de otras bebidas no destiladas, procedentes de la fermentación</t>
  </si>
  <si>
    <t>1105</t>
  </si>
  <si>
    <t>C1105</t>
  </si>
  <si>
    <t>Fabricación de cerveza</t>
  </si>
  <si>
    <t>1106</t>
  </si>
  <si>
    <t>C1106</t>
  </si>
  <si>
    <t>Fabricación de malta</t>
  </si>
  <si>
    <t>1107</t>
  </si>
  <si>
    <t>C1107</t>
  </si>
  <si>
    <t>Fabricación de bebidas no alcohólicas; producción de aguas minerales y otras aguas embotelladas</t>
  </si>
  <si>
    <t>Legarda</t>
  </si>
  <si>
    <t>Legaria</t>
  </si>
  <si>
    <t>Leitza</t>
  </si>
  <si>
    <t>Otras actividades de construcción especializada n.c.o.p.</t>
  </si>
  <si>
    <t>4511</t>
  </si>
  <si>
    <t>G4511</t>
  </si>
  <si>
    <t>Venta de automóviles y vehículos de motor ligeros</t>
  </si>
  <si>
    <t>4519</t>
  </si>
  <si>
    <t>G4519</t>
  </si>
  <si>
    <t>Venta de otros vehículos de motor</t>
  </si>
  <si>
    <t>Plantilla Media de la empresa (Inicial)</t>
  </si>
  <si>
    <t>Plantilla Media de la empresa (Final Estimada)</t>
  </si>
  <si>
    <t>Caparroso</t>
  </si>
  <si>
    <t>Cárcar</t>
  </si>
  <si>
    <t>Carcastillo</t>
  </si>
  <si>
    <t>Cascante</t>
  </si>
  <si>
    <t>Cáseda</t>
  </si>
  <si>
    <t>Castejón</t>
  </si>
  <si>
    <t>Castillonuevo</t>
  </si>
  <si>
    <t>Cendea de Olza/Oltza Zendea</t>
  </si>
  <si>
    <t>Cintruénigo</t>
  </si>
  <si>
    <t>Cirauqui/Zirauki</t>
  </si>
  <si>
    <t>Cizur</t>
  </si>
  <si>
    <t>Corella</t>
  </si>
  <si>
    <t>Cortes</t>
  </si>
  <si>
    <t>MAQUINARIA - Ahorro Energético</t>
  </si>
  <si>
    <t>Zabalza/Zabaltza</t>
  </si>
  <si>
    <t>Ziordia</t>
  </si>
  <si>
    <t>Zizur Mayor/Zizur Nagusia</t>
  </si>
  <si>
    <t>Zubieta</t>
  </si>
  <si>
    <t>Zugarramurdi</t>
  </si>
  <si>
    <t>Zúñiga</t>
  </si>
  <si>
    <t>31001</t>
  </si>
  <si>
    <t>31002</t>
  </si>
  <si>
    <t>31003</t>
  </si>
  <si>
    <t>31004</t>
  </si>
  <si>
    <t>31005</t>
  </si>
  <si>
    <t>31006</t>
  </si>
  <si>
    <t>31007</t>
  </si>
  <si>
    <t>31008</t>
  </si>
  <si>
    <t>31009</t>
  </si>
  <si>
    <t>31011</t>
  </si>
  <si>
    <t>31012</t>
  </si>
  <si>
    <t>31010</t>
  </si>
  <si>
    <t>31013</t>
  </si>
  <si>
    <t>31014</t>
  </si>
  <si>
    <t>31015</t>
  </si>
  <si>
    <t>31016</t>
  </si>
  <si>
    <t>31017</t>
  </si>
  <si>
    <t>31018</t>
  </si>
  <si>
    <t>31019</t>
  </si>
  <si>
    <t>31020</t>
  </si>
  <si>
    <t>31025</t>
  </si>
  <si>
    <t>31021</t>
  </si>
  <si>
    <t>31023</t>
  </si>
  <si>
    <t>31024</t>
  </si>
  <si>
    <t>31022</t>
  </si>
  <si>
    <t>31026</t>
  </si>
  <si>
    <t>31027</t>
  </si>
  <si>
    <t>31028</t>
  </si>
  <si>
    <t>31029</t>
  </si>
  <si>
    <t>31030</t>
  </si>
  <si>
    <t>31031</t>
  </si>
  <si>
    <t>31032</t>
  </si>
  <si>
    <t>31033</t>
  </si>
  <si>
    <t>31034</t>
  </si>
  <si>
    <t>31035</t>
  </si>
  <si>
    <t>31036</t>
  </si>
  <si>
    <t>31037</t>
  </si>
  <si>
    <t>31038</t>
  </si>
  <si>
    <t>31039</t>
  </si>
  <si>
    <t>31040</t>
  </si>
  <si>
    <t>31058</t>
  </si>
  <si>
    <t>31041</t>
  </si>
  <si>
    <t>31042</t>
  </si>
  <si>
    <t>31043</t>
  </si>
  <si>
    <t>31044</t>
  </si>
  <si>
    <t>31901</t>
  </si>
  <si>
    <t>31045</t>
  </si>
  <si>
    <t>31046</t>
  </si>
  <si>
    <t>31047</t>
  </si>
  <si>
    <t>31048</t>
  </si>
  <si>
    <t>Comercio de energía eléctrica</t>
  </si>
  <si>
    <t>3515</t>
  </si>
  <si>
    <t>D3515</t>
  </si>
  <si>
    <t>Producción de energía hidroeléctrica</t>
  </si>
  <si>
    <t>3516</t>
  </si>
  <si>
    <t>D3516</t>
  </si>
  <si>
    <t>31144</t>
  </si>
  <si>
    <t>31145</t>
  </si>
  <si>
    <t>31146</t>
  </si>
  <si>
    <t>31147</t>
  </si>
  <si>
    <t>31148</t>
  </si>
  <si>
    <t>31149</t>
  </si>
  <si>
    <t>31908</t>
  </si>
  <si>
    <t>31150</t>
  </si>
  <si>
    <t>31151</t>
  </si>
  <si>
    <t>31152</t>
  </si>
  <si>
    <t>31153</t>
  </si>
  <si>
    <t>31154</t>
  </si>
  <si>
    <t>31155</t>
  </si>
  <si>
    <t>31156</t>
  </si>
  <si>
    <t>31157</t>
  </si>
  <si>
    <t>31158</t>
  </si>
  <si>
    <t>31159</t>
  </si>
  <si>
    <t>31160</t>
  </si>
  <si>
    <t>31248</t>
  </si>
  <si>
    <t>31161</t>
  </si>
  <si>
    <t>31162</t>
  </si>
  <si>
    <t>31163</t>
  </si>
  <si>
    <t>31164</t>
  </si>
  <si>
    <t>31165</t>
  </si>
  <si>
    <t>0150</t>
  </si>
  <si>
    <t>A0150</t>
  </si>
  <si>
    <t>0161</t>
  </si>
  <si>
    <t>A0161</t>
  </si>
  <si>
    <t>Fabricación de muebles de cocina</t>
  </si>
  <si>
    <t>3103</t>
  </si>
  <si>
    <t>C3103</t>
  </si>
  <si>
    <t>Fabricación de colchones</t>
  </si>
  <si>
    <t>3109</t>
  </si>
  <si>
    <t>C3109</t>
  </si>
  <si>
    <t>Fabricación de otros muebles</t>
  </si>
  <si>
    <t>3211</t>
  </si>
  <si>
    <t>C3211</t>
  </si>
  <si>
    <t>Fabricación de monedas</t>
  </si>
  <si>
    <t>3212</t>
  </si>
  <si>
    <t>C3212</t>
  </si>
  <si>
    <t>Fabricación de artículos de joyería y artículos similares</t>
  </si>
  <si>
    <t>3213</t>
  </si>
  <si>
    <t>C3213</t>
  </si>
  <si>
    <t>Fabricación de artículos de bisutería y artículos similares</t>
  </si>
  <si>
    <t>Fabricación de instrumentos musicales</t>
  </si>
  <si>
    <t>3220</t>
  </si>
  <si>
    <t>C3220</t>
  </si>
  <si>
    <t>Fabricación de artículos de deporte</t>
  </si>
  <si>
    <t>3230</t>
  </si>
  <si>
    <t>C3230</t>
  </si>
  <si>
    <t>AVANCES ESPERADOS
(De los siguientes aspectos seleccione uno o varios que con la ejecución del proyecto se consigue)</t>
  </si>
  <si>
    <t>FRASE PLANTILLA EMPRESA AGRO</t>
  </si>
  <si>
    <t>FRASE PLANTILLA EMPRESA NO AGRO</t>
  </si>
  <si>
    <t>Empresa de Economía Social</t>
  </si>
  <si>
    <t>2830</t>
  </si>
  <si>
    <t>C2830</t>
  </si>
  <si>
    <t>2841</t>
  </si>
  <si>
    <t>C2841</t>
  </si>
  <si>
    <t>Fabricación de máquinas herramienta para trabajar el metal</t>
  </si>
  <si>
    <t>2849</t>
  </si>
  <si>
    <t>C2849</t>
  </si>
  <si>
    <t>Fabricación de otras máquinas herramienta</t>
  </si>
  <si>
    <t>2891</t>
  </si>
  <si>
    <t>C2891</t>
  </si>
  <si>
    <t>Fabricación de maquinaria para la industria metalúrgica</t>
  </si>
  <si>
    <t>2892</t>
  </si>
  <si>
    <t>C2892</t>
  </si>
  <si>
    <t>Fabricación de maquinaria para las industrias extractivas y de la construcción</t>
  </si>
  <si>
    <t>2893</t>
  </si>
  <si>
    <t>C2893</t>
  </si>
  <si>
    <t>Explotación de caballos y otros equinos</t>
  </si>
  <si>
    <t>0144</t>
  </si>
  <si>
    <t>A0144</t>
  </si>
  <si>
    <t>Explotación de camellos y otros camélidos</t>
  </si>
  <si>
    <t>0145</t>
  </si>
  <si>
    <t>A0145</t>
  </si>
  <si>
    <t>Explotación de ganado ovino y caprino</t>
  </si>
  <si>
    <t>0146</t>
  </si>
  <si>
    <t>A0146</t>
  </si>
  <si>
    <t>(Denominación social empresa solicitante)</t>
  </si>
  <si>
    <t>Correo electrónico vinculado DEH</t>
  </si>
  <si>
    <t>Título proyecto :</t>
  </si>
  <si>
    <t>(Marcar en caso afirmativo)</t>
  </si>
  <si>
    <t>CAPÍTULOS</t>
  </si>
  <si>
    <t>FRASE PIE DATOS EMPRESA AGRO</t>
  </si>
  <si>
    <t>FRASE PIE DATOS EMPRESA NO AGRO</t>
  </si>
  <si>
    <t>COD_CNAE2009</t>
  </si>
  <si>
    <t>CODINTEGR</t>
  </si>
  <si>
    <t>TITULO_CNAE2009</t>
  </si>
  <si>
    <t>0111</t>
  </si>
  <si>
    <t>A0111</t>
  </si>
  <si>
    <t>Cultivo de cereales (excepto arroz), leguminosas y semillas oleaginosas</t>
  </si>
  <si>
    <t>0112</t>
  </si>
  <si>
    <t>A0112</t>
  </si>
  <si>
    <t>Cultivo de arroz</t>
  </si>
  <si>
    <t>0113</t>
  </si>
  <si>
    <t>A0113</t>
  </si>
  <si>
    <t>Cultivo de hortalizas, raíces y tubérculos</t>
  </si>
  <si>
    <t>0114</t>
  </si>
  <si>
    <t>A0114</t>
  </si>
  <si>
    <t>Cultivo de caña de azúcar</t>
  </si>
  <si>
    <t>0115</t>
  </si>
  <si>
    <t>A0115</t>
  </si>
  <si>
    <t>Cultivo de tabaco</t>
  </si>
  <si>
    <t>0116</t>
  </si>
  <si>
    <t>A0116</t>
  </si>
  <si>
    <t>Cultivo de plantas para fibras textiles</t>
  </si>
  <si>
    <t>0119</t>
  </si>
  <si>
    <t>A0119</t>
  </si>
  <si>
    <t>Otros cultivos no perennes</t>
  </si>
  <si>
    <t>0121</t>
  </si>
  <si>
    <t>A0121</t>
  </si>
  <si>
    <t>Cultivo de la vid</t>
  </si>
  <si>
    <t>0122</t>
  </si>
  <si>
    <t>A0122</t>
  </si>
  <si>
    <t>Comercio al por mayor de muebles de oficina</t>
  </si>
  <si>
    <t>4666</t>
  </si>
  <si>
    <t>G4666</t>
  </si>
  <si>
    <t>Comercio al por mayor de otra maquinaria y equipo de oficina</t>
  </si>
  <si>
    <t>4669</t>
  </si>
  <si>
    <t>G4669</t>
  </si>
  <si>
    <t>Comercio al por mayor de otra maquinaria y equipo</t>
  </si>
  <si>
    <t>DESCRIPCIÓN DE LA ACTIVIDAD DE LA EMPRESA:</t>
  </si>
  <si>
    <t>Fabricación de artículos confeccionados con textiles, excepto prendas de vestir</t>
  </si>
  <si>
    <t>1393</t>
  </si>
  <si>
    <t>C1393</t>
  </si>
  <si>
    <t>Fabricación de alfombras y moquetas</t>
  </si>
  <si>
    <t>1394</t>
  </si>
  <si>
    <t>1-Industrias Agroalimentarias</t>
  </si>
  <si>
    <t>2-PYMES Industriales</t>
  </si>
  <si>
    <t>IVL = Informe de Vida Laboral de la empresa solicitante a 31 de Diciembre de 2015.</t>
  </si>
  <si>
    <t>TERRENO</t>
  </si>
  <si>
    <t>EDIFICIOS</t>
  </si>
  <si>
    <t>MAQUINARIA</t>
  </si>
  <si>
    <t>OTRAS INVERSIONES</t>
  </si>
  <si>
    <t>ACTIVOS INTANGIBLES</t>
  </si>
  <si>
    <t>MAQUINARIA - Róbotica</t>
  </si>
  <si>
    <t>MAQUINARIA - Vision artificial</t>
  </si>
  <si>
    <t>MAQUINARIA - Fabricación aditiva</t>
  </si>
  <si>
    <t>MAQUINARIA - Sensorización</t>
  </si>
  <si>
    <t>MAQUINARIA - Energías Renovables</t>
  </si>
  <si>
    <t>MAQUINARIA - Energías Residuales</t>
  </si>
  <si>
    <t>ACTIVOS INTANGIBLES - Simulación</t>
  </si>
  <si>
    <t>Tratamiento de semillas para reproducción</t>
  </si>
  <si>
    <t>Caza, captura de animales y servicios relacionados con las mismas</t>
  </si>
  <si>
    <t>0170</t>
  </si>
  <si>
    <t>A0123</t>
  </si>
  <si>
    <t>Cultivo de cítricos</t>
  </si>
  <si>
    <t>0124</t>
  </si>
  <si>
    <t>A0124</t>
  </si>
  <si>
    <t>Cultivo de frutos con hueso y pepitas</t>
  </si>
  <si>
    <t>0125</t>
  </si>
  <si>
    <t>A0125</t>
  </si>
  <si>
    <t>Cultivo de otros árboles y arbustos frutales y frutos secos</t>
  </si>
  <si>
    <t>0126</t>
  </si>
  <si>
    <t>A0126</t>
  </si>
  <si>
    <t>Cultivo de frutos oleaginosos</t>
  </si>
  <si>
    <t>0127</t>
  </si>
  <si>
    <t>A0127</t>
  </si>
  <si>
    <t>Cultivo de plantas para bebidas</t>
  </si>
  <si>
    <t>0128</t>
  </si>
  <si>
    <t>A0128</t>
  </si>
  <si>
    <t>Fabricación de juegos y juguetes</t>
  </si>
  <si>
    <t>3240</t>
  </si>
  <si>
    <t>C3240</t>
  </si>
  <si>
    <t>Fabricación de instrumentos y suministros médicos y odontológicos</t>
  </si>
  <si>
    <t>3250</t>
  </si>
  <si>
    <t>C3250</t>
  </si>
  <si>
    <t>3291</t>
  </si>
  <si>
    <t>C3291</t>
  </si>
  <si>
    <t>Fabricación de escobas, brochas y cepillos</t>
  </si>
  <si>
    <t>3299</t>
  </si>
  <si>
    <t>C3299</t>
  </si>
  <si>
    <t>Otras industrias manufactureras n.c.o.p.</t>
  </si>
  <si>
    <t>3311</t>
  </si>
  <si>
    <t>C3311</t>
  </si>
  <si>
    <t>Reparación de productos metálicos</t>
  </si>
  <si>
    <t>3312</t>
  </si>
  <si>
    <t>C3312</t>
  </si>
  <si>
    <t>Construcción de barcos y estructuras flotantes</t>
  </si>
  <si>
    <t>3012</t>
  </si>
  <si>
    <t>C3012</t>
  </si>
  <si>
    <t>Construcción de embarcaciones de recreo y deporte</t>
  </si>
  <si>
    <t>Fabricación de locomotoras y material ferroviario</t>
  </si>
  <si>
    <t>3020</t>
  </si>
  <si>
    <t>C3020</t>
  </si>
  <si>
    <t>Construcción aeronáutica y espacial y su maquinaria</t>
  </si>
  <si>
    <t>3030</t>
  </si>
  <si>
    <t>C3030</t>
  </si>
  <si>
    <t>Fabricación de vehículos militares de combate</t>
  </si>
  <si>
    <t>3040</t>
  </si>
  <si>
    <t>C3040</t>
  </si>
  <si>
    <t>Fabricación de otro material de transporte n.c.o.p.</t>
  </si>
  <si>
    <t>3091</t>
  </si>
  <si>
    <t>C3091</t>
  </si>
  <si>
    <t>Fabricación de motocicletas</t>
  </si>
  <si>
    <t>3092</t>
  </si>
  <si>
    <t>C3092</t>
  </si>
  <si>
    <t>Fabricación de bicicletas y de vehículos para personas con discapacidad</t>
  </si>
  <si>
    <t>3099</t>
  </si>
  <si>
    <t>C3099</t>
  </si>
  <si>
    <t>3101</t>
  </si>
  <si>
    <t>C3101</t>
  </si>
  <si>
    <t>Instalaciones eléctricas</t>
  </si>
  <si>
    <t>4322</t>
  </si>
  <si>
    <t>F4322</t>
  </si>
  <si>
    <t>Reparación de maquinaria</t>
  </si>
  <si>
    <t>3313</t>
  </si>
  <si>
    <t>C3313</t>
  </si>
  <si>
    <t>Fabricación de pilas y acumuladores eléctricos</t>
  </si>
  <si>
    <t>2720</t>
  </si>
  <si>
    <t>C2720</t>
  </si>
  <si>
    <t>2731</t>
  </si>
  <si>
    <t>C2731</t>
  </si>
  <si>
    <t>Fabricación de cables de fibra óptica</t>
  </si>
  <si>
    <t>2732</t>
  </si>
  <si>
    <t>C2732</t>
  </si>
  <si>
    <t>Fabricación de otros hilos y cables electrónicos y eléctricos</t>
  </si>
  <si>
    <t>2733</t>
  </si>
  <si>
    <t>C2733</t>
  </si>
  <si>
    <t>Fabricación de dispositivos de cableado</t>
  </si>
  <si>
    <t>Fabricación de lámparas y aparatos eléctricos de iluminación</t>
  </si>
  <si>
    <t>2740</t>
  </si>
  <si>
    <t>C2740</t>
  </si>
  <si>
    <t>2751</t>
  </si>
  <si>
    <t>C2751</t>
  </si>
  <si>
    <t>Fabricación de electrodomésticos</t>
  </si>
  <si>
    <t>2752</t>
  </si>
  <si>
    <t>C2752</t>
  </si>
  <si>
    <t>Fabricación de aparatos domésticos no eléctricos</t>
  </si>
  <si>
    <t>Fabricación de otro material y equipo eléctrico</t>
  </si>
  <si>
    <t>2790</t>
  </si>
  <si>
    <t>C2790</t>
  </si>
  <si>
    <t>2811</t>
  </si>
  <si>
    <t>C2811</t>
  </si>
  <si>
    <t>Fabricación de motores y turbinas, excepto los destinados a aeronaves, vehículos automóviles y ciclomotores</t>
  </si>
  <si>
    <t>2812</t>
  </si>
  <si>
    <t>C2812</t>
  </si>
  <si>
    <t>Huarte/Uharte</t>
  </si>
  <si>
    <t>Ibargoiti</t>
  </si>
  <si>
    <t>Igantzi</t>
  </si>
  <si>
    <t>Igúzquiza</t>
  </si>
  <si>
    <t>Imotz</t>
  </si>
  <si>
    <t>Irañeta</t>
  </si>
  <si>
    <t>Irurtzun</t>
  </si>
  <si>
    <t>Isaba/Izaba</t>
  </si>
  <si>
    <t>Ituren</t>
  </si>
  <si>
    <t>Iturmendi</t>
  </si>
  <si>
    <t>Iza/Itza</t>
  </si>
  <si>
    <t>Izagaondoa</t>
  </si>
  <si>
    <t>Izalzu/Itzaltzu</t>
  </si>
  <si>
    <t>Jaurrieta</t>
  </si>
  <si>
    <t>Javier</t>
  </si>
  <si>
    <t>Juslapeña</t>
  </si>
  <si>
    <t>Lakuntza</t>
  </si>
  <si>
    <t>Lana</t>
  </si>
  <si>
    <t>Lantz</t>
  </si>
  <si>
    <t>Lapoblación</t>
  </si>
  <si>
    <t>Larraga</t>
  </si>
  <si>
    <t>Larraona</t>
  </si>
  <si>
    <t>Larraun</t>
  </si>
  <si>
    <t>Lazagurría</t>
  </si>
  <si>
    <t>ACTIVOS INTANGIBLES - Cloud computing</t>
  </si>
  <si>
    <t>ACTIVOS INTANGIBLES - Ciberseguridad</t>
  </si>
  <si>
    <t>Cooperativas integradas a partir del 01/01/2014 y con anterioridad al 01/01/2014</t>
  </si>
  <si>
    <t>Cooperativas en proceso de integración o integradas con posterioridad al 01/01/2014</t>
  </si>
  <si>
    <t>Cooperativas no integradas ni en proceso de integración o integradas con anterioridad a 01/01/2010</t>
  </si>
  <si>
    <t>D3519</t>
  </si>
  <si>
    <t>Producción de energía eléctrica de otros tipos</t>
  </si>
  <si>
    <t>3521</t>
  </si>
  <si>
    <t>D3521</t>
  </si>
  <si>
    <t>Producción de gas</t>
  </si>
  <si>
    <t>3522</t>
  </si>
  <si>
    <t>D3522</t>
  </si>
  <si>
    <t>Distribución por tubería de combustibles gaseosos</t>
  </si>
  <si>
    <t>3523</t>
  </si>
  <si>
    <t>D3523</t>
  </si>
  <si>
    <t>Comercio de gas por tubería</t>
  </si>
  <si>
    <t>Suministro de vapor y aire acondicionado</t>
  </si>
  <si>
    <t>3530</t>
  </si>
  <si>
    <t>D3530</t>
  </si>
  <si>
    <t>Captación, depuración y distribución de agua</t>
  </si>
  <si>
    <t>3600</t>
  </si>
  <si>
    <t>E3600</t>
  </si>
  <si>
    <t>Recogida y tratamiento de aguas residuales</t>
  </si>
  <si>
    <t>3700</t>
  </si>
  <si>
    <t>E3700</t>
  </si>
  <si>
    <t>3811</t>
  </si>
  <si>
    <t>E3811</t>
  </si>
  <si>
    <t>C1044</t>
  </si>
  <si>
    <t>Fabricación de otros aceites y grasas</t>
  </si>
  <si>
    <t>1052</t>
  </si>
  <si>
    <t>C1052</t>
  </si>
  <si>
    <t>Elaboración de helados</t>
  </si>
  <si>
    <t>1053</t>
  </si>
  <si>
    <t>C1053</t>
  </si>
  <si>
    <t>Fabricación de quesos</t>
  </si>
  <si>
    <t>1054</t>
  </si>
  <si>
    <t>C1054</t>
  </si>
  <si>
    <t>Comercio al por menor de productos textiles, prendas de vestir y calzado en puestos de venta y en mercadillos</t>
  </si>
  <si>
    <t>4789</t>
  </si>
  <si>
    <t>G4789</t>
  </si>
  <si>
    <t>Comercio al por menor de otros productos en puestos de venta y en mercadillos</t>
  </si>
  <si>
    <t>4791</t>
  </si>
  <si>
    <t>G4791</t>
  </si>
  <si>
    <t>Comercio al por menor por correspondencia o Internet</t>
  </si>
  <si>
    <t>4799</t>
  </si>
  <si>
    <t>G4799</t>
  </si>
  <si>
    <t>Confección de otras prendas de vestir de punto</t>
  </si>
  <si>
    <t>1511</t>
  </si>
  <si>
    <t>C1511</t>
  </si>
  <si>
    <t>Preparación, curtido y acabado del cuero; preparación y teñido de pieles</t>
  </si>
  <si>
    <t>1512</t>
  </si>
  <si>
    <t>C1512</t>
  </si>
  <si>
    <t>Fabricación de artículos de marroquinería, viaje y de guarnicionería y talabartería</t>
  </si>
  <si>
    <t>Fabricación de calzado</t>
  </si>
  <si>
    <t>1520</t>
  </si>
  <si>
    <t>C1520</t>
  </si>
  <si>
    <t>Aserrado y cepillado de la madera</t>
  </si>
  <si>
    <t>1610</t>
  </si>
  <si>
    <t>C1610</t>
  </si>
  <si>
    <t>1621</t>
  </si>
  <si>
    <t>C1621</t>
  </si>
  <si>
    <t>Fabricación de chapas y tableros de madera</t>
  </si>
  <si>
    <t>1622</t>
  </si>
  <si>
    <t>C1622</t>
  </si>
  <si>
    <t>Servicios de preimpresión y preparación de soportes</t>
  </si>
  <si>
    <t>1814</t>
  </si>
  <si>
    <t>C1814</t>
  </si>
  <si>
    <t>Cifra Exportaciones</t>
  </si>
  <si>
    <t>Persona de contacto*</t>
  </si>
  <si>
    <t xml:space="preserve">Plan de Igualdad : </t>
  </si>
  <si>
    <t>Nombre Entidad:</t>
  </si>
  <si>
    <t>MAQUINARIA - Róbotica Avanzada o con Inteligencia Artificial</t>
  </si>
  <si>
    <t>MAQUINARIA - Realidad aumentada/Virtual</t>
  </si>
  <si>
    <t>MAQUINARIA - Internet de las cosas / sensorización</t>
  </si>
  <si>
    <t>MAQUINARIA - Ciberseguridad / redes / HW</t>
  </si>
  <si>
    <t>Fabricación de pan y de productos frescos de panadería y pastelería</t>
  </si>
  <si>
    <t>1072</t>
  </si>
  <si>
    <t>B0729</t>
  </si>
  <si>
    <t>Extracción de otros minerales metálicos no férreos</t>
  </si>
  <si>
    <t>0811</t>
  </si>
  <si>
    <t>B0811</t>
  </si>
  <si>
    <t>Extracción de piedra ornamental y para la construcción, piedra caliza, yeso, creta y pizarra</t>
  </si>
  <si>
    <t>0812</t>
  </si>
  <si>
    <t>B0812</t>
  </si>
  <si>
    <t>Inversiones I+D</t>
  </si>
  <si>
    <t>1042</t>
  </si>
  <si>
    <t>C1042</t>
  </si>
  <si>
    <t>Fabricación de margarina y grasas comestibles similares</t>
  </si>
  <si>
    <t>1043</t>
  </si>
  <si>
    <t>C1043</t>
  </si>
  <si>
    <t>Fabricación de aceite de oliva</t>
  </si>
  <si>
    <t>1044</t>
  </si>
  <si>
    <t>Comercio al por mayor de equipos electrónicos y de telecomunicaciones y sus componentes</t>
  </si>
  <si>
    <t>4661</t>
  </si>
  <si>
    <t>G4661</t>
  </si>
  <si>
    <t>Comercio al por mayor de maquinaria, equipos y suministros agrícolas</t>
  </si>
  <si>
    <t>4662</t>
  </si>
  <si>
    <t>G4662</t>
  </si>
  <si>
    <t>Comercio al por mayor de máquinas herramienta</t>
  </si>
  <si>
    <t>4663</t>
  </si>
  <si>
    <t>G4663</t>
  </si>
  <si>
    <t>Comercio al por mayor de maquinaria para la minería, la construcción y la ingeniería civil</t>
  </si>
  <si>
    <t>4664</t>
  </si>
  <si>
    <t>G4664</t>
  </si>
  <si>
    <t>Comercio al por mayor de maquinaria para la industria textil y de máquinas de coser y tricotar</t>
  </si>
  <si>
    <t>4665</t>
  </si>
  <si>
    <t>G4665</t>
  </si>
  <si>
    <t>G4645</t>
  </si>
  <si>
    <t>Comercio al por mayor de productos perfumería y cosmética</t>
  </si>
  <si>
    <t>4646</t>
  </si>
  <si>
    <t>G4646</t>
  </si>
  <si>
    <t>Comercio al por mayor de productos farmacéuticos</t>
  </si>
  <si>
    <t>4647</t>
  </si>
  <si>
    <t>G4647</t>
  </si>
  <si>
    <t>Comercio al por mayor de muebles, alfombras y aparatos de iluminación</t>
  </si>
  <si>
    <t>4648</t>
  </si>
  <si>
    <t>G4648</t>
  </si>
  <si>
    <t>4671</t>
  </si>
  <si>
    <t>G4671</t>
  </si>
  <si>
    <t>Comercio al por mayor de combustibles sólidos, líquidos y gaseosos, y productos similares</t>
  </si>
  <si>
    <t>4672</t>
  </si>
  <si>
    <t>G4672</t>
  </si>
  <si>
    <t>Comercio al por mayor de metales y minerales metálicos</t>
  </si>
  <si>
    <t>4673</t>
  </si>
  <si>
    <t>G4673</t>
  </si>
  <si>
    <t>Comercio al por mayor de madera, materiales de construcción y aparatos sanitarios</t>
  </si>
  <si>
    <t>4674</t>
  </si>
  <si>
    <t>G4674</t>
  </si>
  <si>
    <t>Comercio al por mayor de ferretería, fontanería y calefacción</t>
  </si>
  <si>
    <t>4675</t>
  </si>
  <si>
    <t>G4675</t>
  </si>
  <si>
    <t>Comercio al por mayor de productos químicos</t>
  </si>
  <si>
    <t>4676</t>
  </si>
  <si>
    <t>G4676</t>
  </si>
  <si>
    <t>Comercio al por mayor de otros productos semielaborados</t>
  </si>
  <si>
    <t>4677</t>
  </si>
  <si>
    <t>G4677</t>
  </si>
  <si>
    <t>Comercio al por mayor de chatarra y productos de desecho</t>
  </si>
  <si>
    <t>Comercio al por mayor no especializado</t>
  </si>
  <si>
    <t>4690</t>
  </si>
  <si>
    <t>G4690</t>
  </si>
  <si>
    <t>4711</t>
  </si>
  <si>
    <t>G4711</t>
  </si>
  <si>
    <t>Intermediarios del comercio de materias primas agrarias, animales vivos, materias primas textiles y productos semielaborados</t>
  </si>
  <si>
    <t>4612</t>
  </si>
  <si>
    <t>G4612</t>
  </si>
  <si>
    <t>Intermediarios del comercio de combustibles, minerales, metales y productos químicos industriales</t>
  </si>
  <si>
    <t>4613</t>
  </si>
  <si>
    <t>G4613</t>
  </si>
  <si>
    <t>4631</t>
  </si>
  <si>
    <t>G4631</t>
  </si>
  <si>
    <t>Comercio al por mayor de frutas y hortalizas</t>
  </si>
  <si>
    <t>4632</t>
  </si>
  <si>
    <t>G4632</t>
  </si>
  <si>
    <t>Comercio al por mayor de carne y productos cárnicos</t>
  </si>
  <si>
    <t>4633</t>
  </si>
  <si>
    <t>G4633</t>
  </si>
  <si>
    <t>Comercio al por mayor de productos lácteos, huevos, aceites y grasas comestibles</t>
  </si>
  <si>
    <t>4634</t>
  </si>
  <si>
    <t>G4634</t>
  </si>
  <si>
    <t>2014</t>
  </si>
  <si>
    <t>C2014</t>
  </si>
  <si>
    <t>Fabricación de otros productos básicos de química orgánica</t>
  </si>
  <si>
    <t>2015</t>
  </si>
  <si>
    <t>C2015</t>
  </si>
  <si>
    <t>Comercio al por menor en establecimientos no especializados, con predominio en productos alimenticios, bebidas y tabaco</t>
  </si>
  <si>
    <t>4719</t>
  </si>
  <si>
    <t>G4719</t>
  </si>
  <si>
    <t>1-Alcohol etílico desnaturalizado o sin desnaturalizar, decualquier graduación, obtenido con los productos agrícolas que se enumeran en el anexo I, con exclusión de losaguardientes, licores y demás bebidas espirituosas; preparados alcohólicos compuestos (llamados extractos concentrados) para la fabricación de bebidas</t>
  </si>
  <si>
    <t>Comercio al por menor de equipos de audio y vídeo en establecimientos especializados</t>
  </si>
  <si>
    <t>4751</t>
  </si>
  <si>
    <t>G4751</t>
  </si>
  <si>
    <t>Comercio al por menor de textiles en establecimientos especializados</t>
  </si>
  <si>
    <t>4752</t>
  </si>
  <si>
    <t>G4752</t>
  </si>
  <si>
    <t>Actividades de distribución cinematográfica y de vídeo</t>
  </si>
  <si>
    <t>5918</t>
  </si>
  <si>
    <t>J5918</t>
  </si>
  <si>
    <t>Actividades de distribución de programas de televisión</t>
  </si>
  <si>
    <t>Actividades de grabación de sonido y edición musical</t>
  </si>
  <si>
    <t>5920</t>
  </si>
  <si>
    <t>J5920</t>
  </si>
  <si>
    <t>Actividades de radiodifusión</t>
  </si>
  <si>
    <t>6010</t>
  </si>
  <si>
    <t>J6010</t>
  </si>
  <si>
    <t>Actividades de programación y emisión de televisión</t>
  </si>
  <si>
    <t>6020</t>
  </si>
  <si>
    <t>J6020</t>
  </si>
  <si>
    <t>Gran empresa</t>
  </si>
  <si>
    <t>P8544</t>
  </si>
  <si>
    <t>Educación terciaria no universitaria</t>
  </si>
  <si>
    <t>8551</t>
  </si>
  <si>
    <t>P8551</t>
  </si>
  <si>
    <t>Educación deportiva y recreativa</t>
  </si>
  <si>
    <t>8552</t>
  </si>
  <si>
    <t>P8552</t>
  </si>
  <si>
    <t>Educación cultural</t>
  </si>
  <si>
    <t>8553</t>
  </si>
  <si>
    <t>P8553</t>
  </si>
  <si>
    <t>Fabricación de papel y cartón ondulados; fabricación de envases y embalajes de papel y cartón</t>
  </si>
  <si>
    <t>1722</t>
  </si>
  <si>
    <t>C1722</t>
  </si>
  <si>
    <t>Fabricación de artículos de papel y cartón para uso doméstico, sanitario e higiénico</t>
  </si>
  <si>
    <t>1723</t>
  </si>
  <si>
    <t>C1723</t>
  </si>
  <si>
    <t>Fabricación de artículos de papelería</t>
  </si>
  <si>
    <t>1724</t>
  </si>
  <si>
    <t>C1724</t>
  </si>
  <si>
    <t>Fabricación de papeles pintados</t>
  </si>
  <si>
    <t>1729</t>
  </si>
  <si>
    <t>C1729</t>
  </si>
  <si>
    <t>Fabricación de otros artículos de papel y cartón</t>
  </si>
  <si>
    <t>Selecciona una Opción</t>
  </si>
  <si>
    <t>Comercio al por menor de ferretería, pintura y vidrio en establecimientos especializados</t>
  </si>
  <si>
    <t>4753</t>
  </si>
  <si>
    <t>G4753</t>
  </si>
  <si>
    <t>Micro empresa</t>
  </si>
  <si>
    <t>Pequeña empresa</t>
  </si>
  <si>
    <t>Mediana empresa</t>
  </si>
  <si>
    <t>(Seleccione Tamaño)</t>
  </si>
  <si>
    <t>CAPITAL SOCIAL ACTUAL (€)</t>
  </si>
  <si>
    <t>COMPOSICIÓN SOCIETARIA / RELACIÓN DE SOCIOS</t>
  </si>
  <si>
    <t>CIF</t>
  </si>
  <si>
    <t xml:space="preserve">% SOCIOS NACIONALES </t>
  </si>
  <si>
    <t>6820</t>
  </si>
  <si>
    <t>L6820</t>
  </si>
  <si>
    <t>6831</t>
  </si>
  <si>
    <t>L6831</t>
  </si>
  <si>
    <t>Agentes de la propiedad inmobiliaria</t>
  </si>
  <si>
    <t>6832</t>
  </si>
  <si>
    <t>L6832</t>
  </si>
  <si>
    <t>Gestión y administración de la propiedad inmobiliaria</t>
  </si>
  <si>
    <t>Actividades jurídicas</t>
  </si>
  <si>
    <t>6910</t>
  </si>
  <si>
    <t>M6910</t>
  </si>
  <si>
    <t>Actividades de contabilidad, teneduría de libros, auditoría y asesoría fiscal</t>
  </si>
  <si>
    <t>6920</t>
  </si>
  <si>
    <t>M6920</t>
  </si>
  <si>
    <t>Actividades de las sedes centrales</t>
  </si>
  <si>
    <t>7010</t>
  </si>
  <si>
    <t>Eficiencia en el uso de los inputs y energética</t>
  </si>
  <si>
    <t>Incremento del empleo</t>
  </si>
  <si>
    <t xml:space="preserve">Otras inversiones </t>
  </si>
  <si>
    <t xml:space="preserve">Protección medio ambiental </t>
  </si>
  <si>
    <t>Seguridad laboral</t>
  </si>
  <si>
    <t>Producción de calidad</t>
  </si>
  <si>
    <t>Código CNAE-2009 (a nivel de 4 digitos)</t>
  </si>
  <si>
    <t>OTRA INFORMACIÓN</t>
  </si>
  <si>
    <t xml:space="preserve">(1) Marcar en el supuesto que dicha producción supere el 50% de la facturación. </t>
  </si>
  <si>
    <t>CAPÍTULO</t>
  </si>
  <si>
    <t>PARTIDAS</t>
  </si>
  <si>
    <t>DESCRIPCIÓN</t>
  </si>
  <si>
    <t>Capítulo 1</t>
  </si>
  <si>
    <t>Todas</t>
  </si>
  <si>
    <t>Animales vivos</t>
  </si>
  <si>
    <t>Capítulo 2</t>
  </si>
  <si>
    <t>Carnes y despojos comestibles</t>
  </si>
  <si>
    <t>Capítulo 3</t>
  </si>
  <si>
    <t>Comercio al por mayor de ordenadores, equipos periféricos y programas informáticos</t>
  </si>
  <si>
    <t>4652</t>
  </si>
  <si>
    <t>G4652</t>
  </si>
  <si>
    <t>Convocatoria de ayudas a la formación  con compromiso de contratación del SNE</t>
  </si>
  <si>
    <t>Proyectos formativos singulares del SNE</t>
  </si>
  <si>
    <t>Otro tipo de formación con informe favorable del SNE</t>
  </si>
  <si>
    <t>Transporte de pasajeros por vías navegables interiores</t>
  </si>
  <si>
    <t>5030</t>
  </si>
  <si>
    <t>H5030</t>
  </si>
  <si>
    <t>Transporte de mercancías por vías navegables interiores</t>
  </si>
  <si>
    <t>5040</t>
  </si>
  <si>
    <t>H5040</t>
  </si>
  <si>
    <t>Productos de origen animal no expresados ni comprendidos en otras partidas; animales muertos de los capítulos 1 o 3, impropios para el consumo humano</t>
  </si>
  <si>
    <t>Capítulo 6</t>
  </si>
  <si>
    <t>Plantas vivas y productos de la floricultura</t>
  </si>
  <si>
    <t>Capítulo 7</t>
  </si>
  <si>
    <t>Legumbres, plantas, raíces y tubérculos alimenticios</t>
  </si>
  <si>
    <t>Capítulo 8</t>
  </si>
  <si>
    <t>Frutos comestibles; cortezas de agrios y de melones</t>
  </si>
  <si>
    <t>Capítulo 9</t>
  </si>
  <si>
    <t>Café, té y especias, con exlusión de la yerba mate (partida 09.03)</t>
  </si>
  <si>
    <t>Capítulo 10</t>
  </si>
  <si>
    <t>Cereales</t>
  </si>
  <si>
    <t>Capítulo 11</t>
  </si>
  <si>
    <t>Otro comercio al por menor de artículos nuevos en establecimientos especializados</t>
  </si>
  <si>
    <t>4779</t>
  </si>
  <si>
    <t>G4779</t>
  </si>
  <si>
    <t>M7010</t>
  </si>
  <si>
    <t>7021</t>
  </si>
  <si>
    <t>M7021</t>
  </si>
  <si>
    <t>Relaciones públicas y comunicación</t>
  </si>
  <si>
    <t>7022</t>
  </si>
  <si>
    <t>M7022</t>
  </si>
  <si>
    <t>Comercio al por menor de artículos de segunda mano en establecimientos</t>
  </si>
  <si>
    <t>4781</t>
  </si>
  <si>
    <t>G4781</t>
  </si>
  <si>
    <t>Comercio al por menor de productos alimenticios, bebidas y tabaco en puestos de venta y en mercadillos</t>
  </si>
  <si>
    <t>4782</t>
  </si>
  <si>
    <t>G4782</t>
  </si>
  <si>
    <t>Transporte aéreo de pasajeros</t>
  </si>
  <si>
    <t>5110</t>
  </si>
  <si>
    <t>H5110</t>
  </si>
  <si>
    <t>5121</t>
  </si>
  <si>
    <t>H5121</t>
  </si>
  <si>
    <t>Transporte aéreo de mercancías</t>
  </si>
  <si>
    <t>5122</t>
  </si>
  <si>
    <t>H5122</t>
  </si>
  <si>
    <t>Transporte espacial</t>
  </si>
  <si>
    <t>Depósito y almacenamiento</t>
  </si>
  <si>
    <t>5210</t>
  </si>
  <si>
    <t>H5210</t>
  </si>
  <si>
    <t>5221</t>
  </si>
  <si>
    <t>H5221</t>
  </si>
  <si>
    <t>Actividades anexas al transporte terrestre</t>
  </si>
  <si>
    <t>5222</t>
  </si>
  <si>
    <t>H5222</t>
  </si>
  <si>
    <t>1 TIPO</t>
  </si>
  <si>
    <t>2 TIPO</t>
  </si>
  <si>
    <t>CONCATENADO CNAES</t>
  </si>
  <si>
    <t>LEYENDA AGRO</t>
  </si>
  <si>
    <t>LEYENDA NO AGRO</t>
  </si>
  <si>
    <t>2-Alcohol etílico desnaturalizado o sin desnaturalizar, decualquier graduación, obtenido con los productos agrícolas que se enumeran en el anexo I, con exclusión de losaguardientes, licores y demás bebidas espirituosas; preparados alcohólicos compuestos (llamados extractos concentrados) para la fabricación de bebidas.</t>
  </si>
  <si>
    <t>Encuadernación y servicios relacionados con la misma</t>
  </si>
  <si>
    <t>Reproducción de soportes grabados</t>
  </si>
  <si>
    <t>1820</t>
  </si>
  <si>
    <t>C1820</t>
  </si>
  <si>
    <t>Coquerías</t>
  </si>
  <si>
    <t>1910</t>
  </si>
  <si>
    <t>C1910</t>
  </si>
  <si>
    <t>Refino de petróleo</t>
  </si>
  <si>
    <t>1920</t>
  </si>
  <si>
    <t>C1920</t>
  </si>
  <si>
    <t>2011</t>
  </si>
  <si>
    <t>C2011</t>
  </si>
  <si>
    <t>Fecha de inicio</t>
  </si>
  <si>
    <t>Fecha de finalización</t>
  </si>
  <si>
    <t>I5630</t>
  </si>
  <si>
    <t>5811</t>
  </si>
  <si>
    <t>J5811</t>
  </si>
  <si>
    <t>Edición de libros</t>
  </si>
  <si>
    <t>5812</t>
  </si>
  <si>
    <t>J5812</t>
  </si>
  <si>
    <t>Edición de directorios y guías de direcciones postales</t>
  </si>
  <si>
    <t>5813</t>
  </si>
  <si>
    <t>J5813</t>
  </si>
  <si>
    <t>Edición de periódicos</t>
  </si>
  <si>
    <t>5814</t>
  </si>
  <si>
    <t>J5814</t>
  </si>
  <si>
    <t>Edición de revistas</t>
  </si>
  <si>
    <t>5819</t>
  </si>
  <si>
    <t>J5819</t>
  </si>
  <si>
    <t>Otras actividades editoriales</t>
  </si>
  <si>
    <t>5821</t>
  </si>
  <si>
    <t>J5821</t>
  </si>
  <si>
    <t>Edición de videojuegos</t>
  </si>
  <si>
    <t>5829</t>
  </si>
  <si>
    <t>J5829</t>
  </si>
  <si>
    <t>Edición de otros programas informáticos</t>
  </si>
  <si>
    <t>5912</t>
  </si>
  <si>
    <t>J5912</t>
  </si>
  <si>
    <t>Cargo que ocupa</t>
  </si>
  <si>
    <t>Teléfono fijo</t>
  </si>
  <si>
    <t>Teléfono móvil</t>
  </si>
  <si>
    <t>Correo electrónico</t>
  </si>
  <si>
    <t>Concepto/ año datos</t>
  </si>
  <si>
    <t>Nº empleados</t>
  </si>
  <si>
    <t>Activo Total</t>
  </si>
  <si>
    <t>PLANTILLA DE LA EMPRESA</t>
  </si>
  <si>
    <t>Fabricación de fertilizantes y compuestos nitrogenados</t>
  </si>
  <si>
    <t>Otras actividades auxiliares a seguros y fondos de pensiones</t>
  </si>
  <si>
    <t>Actividades de gestión de fondos</t>
  </si>
  <si>
    <t>6630</t>
  </si>
  <si>
    <t>Alojamientos turísticos y otros alojamientos de corta estancia</t>
  </si>
  <si>
    <t>5520</t>
  </si>
  <si>
    <t>I5520</t>
  </si>
  <si>
    <t>Campings y aparcamientos para caravanas</t>
  </si>
  <si>
    <t>5530</t>
  </si>
  <si>
    <t>I5530</t>
  </si>
  <si>
    <t>Otros alojamientos</t>
  </si>
  <si>
    <t>5590</t>
  </si>
  <si>
    <t>I5590</t>
  </si>
  <si>
    <t>Restaurantes y puestos de comidas</t>
  </si>
  <si>
    <t>5610</t>
  </si>
  <si>
    <t>I5610</t>
  </si>
  <si>
    <t>5621</t>
  </si>
  <si>
    <t>I5621</t>
  </si>
  <si>
    <t>Provisión de comidas preparadas para eventos</t>
  </si>
  <si>
    <t>5629</t>
  </si>
  <si>
    <t>I5629</t>
  </si>
  <si>
    <t>Otros servicios de comidas</t>
  </si>
  <si>
    <t>Establecimientos de bebidas</t>
  </si>
  <si>
    <t>5630</t>
  </si>
  <si>
    <t>Con Contrato indefinido</t>
  </si>
  <si>
    <t>NAVARRA</t>
  </si>
  <si>
    <t>Dirección</t>
  </si>
  <si>
    <t>TOTAL IMPORTE</t>
  </si>
  <si>
    <t xml:space="preserve">DESCRIPCION DE LOS ELEMENTOS DE INVERSIÓN </t>
  </si>
  <si>
    <t>IMPORTE SIN IVA</t>
  </si>
  <si>
    <t>NOMBRE O RAZÓN SOCIAL</t>
  </si>
  <si>
    <t>%</t>
  </si>
  <si>
    <t>LOCALIZACIÓN DEL PROYECTO</t>
  </si>
  <si>
    <t xml:space="preserve">PRESUPUESTO DE LA INVERSIÓN </t>
  </si>
  <si>
    <t>CONCEPTO</t>
  </si>
  <si>
    <t>% DE LA INVERSIÓN</t>
  </si>
  <si>
    <t>TOTAL DEL PRESUPUESTO DE INVERSIÓN</t>
  </si>
  <si>
    <t>FINANCIACIÓN PREVISTA</t>
  </si>
  <si>
    <t>Página web de la empresa:</t>
  </si>
  <si>
    <t>Año de constitución de la empresa:</t>
  </si>
  <si>
    <t>7734</t>
  </si>
  <si>
    <t>N7734</t>
  </si>
  <si>
    <t>Alquiler de medios de navegación</t>
  </si>
  <si>
    <t>7735</t>
  </si>
  <si>
    <t>N7735</t>
  </si>
  <si>
    <t>Alquiler de medios de transporte aéreo</t>
  </si>
  <si>
    <t>Otras actividades postales y de correos</t>
  </si>
  <si>
    <t>5320</t>
  </si>
  <si>
    <t>H5320</t>
  </si>
  <si>
    <t>Hoteles y alojamientos similares</t>
  </si>
  <si>
    <t>5510</t>
  </si>
  <si>
    <t>I5510</t>
  </si>
  <si>
    <t>Regulación de las actividades sanitarias, educativas y culturales y otros servicios sociales, excepto Seguridad Social</t>
  </si>
  <si>
    <t>8413</t>
  </si>
  <si>
    <t>O8413</t>
  </si>
  <si>
    <t>Regulación de la actividad económica y contribución a su mayor eficiencia</t>
  </si>
  <si>
    <t>Con Contrato Temporal</t>
  </si>
  <si>
    <t>- Incremento de plantilla</t>
  </si>
  <si>
    <t>Otras actividades sanitarias</t>
  </si>
  <si>
    <t>8690</t>
  </si>
  <si>
    <t>Q8690</t>
  </si>
  <si>
    <t>Asistencia en establecimientos residenciales con cuidados sanitarios</t>
  </si>
  <si>
    <t>8710</t>
  </si>
  <si>
    <t>Q8710</t>
  </si>
  <si>
    <t>Asistencia en establecimientos residenciales para personas con discapacidad intelectual, enfermedad mental y drogodependencia</t>
  </si>
  <si>
    <t>8720</t>
  </si>
  <si>
    <t>Q8720</t>
  </si>
  <si>
    <t>8731</t>
  </si>
  <si>
    <t>Q8731</t>
  </si>
  <si>
    <t>Asistencia en establecimientos residenciales para personas mayores</t>
  </si>
  <si>
    <t>8732</t>
  </si>
  <si>
    <t>Q8732</t>
  </si>
  <si>
    <t>Asistencia en establecimientos residenciales para personas con discapacidad física</t>
  </si>
  <si>
    <t>Otras actividades de asistencia en establecimientos residenciales</t>
  </si>
  <si>
    <t>8790</t>
  </si>
  <si>
    <t>Fabricación de otros productos químicos n.c.o.p.</t>
  </si>
  <si>
    <t>Alquiler de otra maquinaria, equipos y bienes tangibles n.c.o.p.</t>
  </si>
  <si>
    <t>Arrendamiento de la propiedad intelectual y productos similares, excepto trabajos protegidos por los derechos de autor</t>
  </si>
  <si>
    <t>7740</t>
  </si>
  <si>
    <t>N7740</t>
  </si>
  <si>
    <t>Actividades de las agencias de colocación</t>
  </si>
  <si>
    <t>7810</t>
  </si>
  <si>
    <t>N7810</t>
  </si>
  <si>
    <t>Actividades de las empresas de trabajo temporal</t>
  </si>
  <si>
    <t>7820</t>
  </si>
  <si>
    <t>N7820</t>
  </si>
  <si>
    <t>Otra provisión de recursos humanos</t>
  </si>
  <si>
    <t>7830</t>
  </si>
  <si>
    <t>N7830</t>
  </si>
  <si>
    <t>7911</t>
  </si>
  <si>
    <t>N7911</t>
  </si>
  <si>
    <t>Actividades de las agencias de viajes</t>
  </si>
  <si>
    <t>7912</t>
  </si>
  <si>
    <t>N7912</t>
  </si>
  <si>
    <t>Actividades de los operadores turísticos</t>
  </si>
  <si>
    <t>Otros servicios de reservas y actividades relacionadas con los mismos</t>
  </si>
  <si>
    <t>7990</t>
  </si>
  <si>
    <t>N7990</t>
  </si>
  <si>
    <t>Actividades de seguridad privada</t>
  </si>
  <si>
    <t>8010</t>
  </si>
  <si>
    <t>N8010</t>
  </si>
  <si>
    <t>M7120</t>
  </si>
  <si>
    <t>7211</t>
  </si>
  <si>
    <t>M7211</t>
  </si>
  <si>
    <t>Investigación y desarrollo experimental en biotecnología</t>
  </si>
  <si>
    <t>7219</t>
  </si>
  <si>
    <t>M7219</t>
  </si>
  <si>
    <t>Otra investigación y desarrollo experimental en ciencias naturales y técnicas</t>
  </si>
  <si>
    <t>Investigación y desarrollo experimental en ciencias sociales y humanidades</t>
  </si>
  <si>
    <t>7220</t>
  </si>
  <si>
    <t>M7220</t>
  </si>
  <si>
    <t>7311</t>
  </si>
  <si>
    <t>M7311</t>
  </si>
  <si>
    <t>Agencias de publicidad</t>
  </si>
  <si>
    <t>7312</t>
  </si>
  <si>
    <t>M7312</t>
  </si>
  <si>
    <t>Otras actividades recreativas y de entretenimiento</t>
  </si>
  <si>
    <t>9411</t>
  </si>
  <si>
    <t>S9411</t>
  </si>
  <si>
    <t>Actividades de organizaciones empresariales y patronales</t>
  </si>
  <si>
    <t>9412</t>
  </si>
  <si>
    <t>S9412</t>
  </si>
  <si>
    <t>Actividades de organizaciones profesionales</t>
  </si>
  <si>
    <t>Actividades sindicales</t>
  </si>
  <si>
    <t>9420</t>
  </si>
  <si>
    <t>S9420</t>
  </si>
  <si>
    <t>9491</t>
  </si>
  <si>
    <t>S9491</t>
  </si>
  <si>
    <t>Actividades de organizaciones religiosas</t>
  </si>
  <si>
    <t>9492</t>
  </si>
  <si>
    <t>S9492</t>
  </si>
  <si>
    <t>Actividades de organizaciones políticas</t>
  </si>
  <si>
    <t>9499</t>
  </si>
  <si>
    <t>S9499</t>
  </si>
  <si>
    <t>TAMAÑO EMPRESA AGRO</t>
  </si>
  <si>
    <t>Q8790</t>
  </si>
  <si>
    <t>8811</t>
  </si>
  <si>
    <t>Q8811</t>
  </si>
  <si>
    <t>Actividades de servicios sociales sin alojamiento para personas mayores</t>
  </si>
  <si>
    <t>8812</t>
  </si>
  <si>
    <t>Q8812</t>
  </si>
  <si>
    <t>Actividades de servicios sociales sin alojamiento para personas con discapacidad</t>
  </si>
  <si>
    <t>Servicios de sistemas de seguridad</t>
  </si>
  <si>
    <t>8020</t>
  </si>
  <si>
    <t>N8020</t>
  </si>
  <si>
    <t>Actividades de investigación</t>
  </si>
  <si>
    <t>8030</t>
  </si>
  <si>
    <t>N8030</t>
  </si>
  <si>
    <t>Servicios integrales a edificios e instalaciones</t>
  </si>
  <si>
    <t>8110</t>
  </si>
  <si>
    <t>N8110</t>
  </si>
  <si>
    <t>8121</t>
  </si>
  <si>
    <t>N8121</t>
  </si>
  <si>
    <t>Limpieza general de edificios</t>
  </si>
  <si>
    <t>8122</t>
  </si>
  <si>
    <t>N8122</t>
  </si>
  <si>
    <t>Otras actividades de limpieza industrial y de edificios</t>
  </si>
  <si>
    <t>8129</t>
  </si>
  <si>
    <t>N8129</t>
  </si>
  <si>
    <t>Otras actividades de limpieza</t>
  </si>
  <si>
    <t>Actividades de jardinería</t>
  </si>
  <si>
    <t>8130</t>
  </si>
  <si>
    <t>N8130</t>
  </si>
  <si>
    <t>8211</t>
  </si>
  <si>
    <t>N8211</t>
  </si>
  <si>
    <t>Servicios administrativos combinados</t>
  </si>
  <si>
    <t>8219</t>
  </si>
  <si>
    <t>N8219</t>
  </si>
  <si>
    <t>Actividades de fotocopiado, preparación de documentos y otras actividades especializadas de oficina</t>
  </si>
  <si>
    <t>Actividades de los centros de llamadas</t>
  </si>
  <si>
    <t>8220</t>
  </si>
  <si>
    <t>N8220</t>
  </si>
  <si>
    <t>Organización de convenciones y ferias de muestras</t>
  </si>
  <si>
    <t>8230</t>
  </si>
  <si>
    <t>N8230</t>
  </si>
  <si>
    <t>8291</t>
  </si>
  <si>
    <t>N8291</t>
  </si>
  <si>
    <t>Actividades de las agencias de cobros y de información comercial</t>
  </si>
  <si>
    <t>8292</t>
  </si>
  <si>
    <t>N8292</t>
  </si>
  <si>
    <t>Actividades de los clubes deportivos</t>
  </si>
  <si>
    <t>Otras actividades asociativas n.c.o.p.</t>
  </si>
  <si>
    <t>9511</t>
  </si>
  <si>
    <t>S9511</t>
  </si>
  <si>
    <t>Reparación de ordenadores y equipos periféricos</t>
  </si>
  <si>
    <t>9512</t>
  </si>
  <si>
    <t>S9512</t>
  </si>
  <si>
    <t>Reparación de equipos de comunicación</t>
  </si>
  <si>
    <t>4776</t>
  </si>
  <si>
    <t>G4776</t>
  </si>
  <si>
    <t>Comercio al por menor de flores, plantas, semillas, fertilizantes, animales de compañía y alimentos para los mismos en establecimientos especializados</t>
  </si>
  <si>
    <t>4777</t>
  </si>
  <si>
    <t>G4777</t>
  </si>
  <si>
    <t>Comercio al por menor de artículos de relojería y joyería en establecimientos especializados</t>
  </si>
  <si>
    <t>4778</t>
  </si>
  <si>
    <t>G4778</t>
  </si>
  <si>
    <t>Actividades anexas al transporte marítimo y por vías navegables interiores</t>
  </si>
  <si>
    <t>5223</t>
  </si>
  <si>
    <t>H5223</t>
  </si>
  <si>
    <t>Améscoa Baja</t>
  </si>
  <si>
    <t>Ancín/Antzin</t>
  </si>
  <si>
    <t>Andosilla</t>
  </si>
  <si>
    <t>Ansoáin/Antsoain</t>
  </si>
  <si>
    <t>Anue</t>
  </si>
  <si>
    <t>Añorbe</t>
  </si>
  <si>
    <t>Aoiz/Agoitz</t>
  </si>
  <si>
    <t>Araitz</t>
  </si>
  <si>
    <t>Arakil</t>
  </si>
  <si>
    <t>Producto y partida según ANEXO 1 del TFUE</t>
  </si>
  <si>
    <t>Señalar si desea recibir las notificaciones por medios telemáticos:</t>
  </si>
  <si>
    <t xml:space="preserve">Código CNAE-2009 </t>
  </si>
  <si>
    <t>INVERSIONES DE DIVERSIFICACIÓN (Actifvidades diferentes a las realizadas)</t>
  </si>
  <si>
    <t>Actividades de envasado y empaquetado</t>
  </si>
  <si>
    <t>8299</t>
  </si>
  <si>
    <t>N8299</t>
  </si>
  <si>
    <t>Actividades de fotografía</t>
  </si>
  <si>
    <t>7420</t>
  </si>
  <si>
    <t>M7420</t>
  </si>
  <si>
    <t>Actividades de traducción e interpretación</t>
  </si>
  <si>
    <t>7430</t>
  </si>
  <si>
    <t>M7430</t>
  </si>
  <si>
    <t>Otras actividades profesionales, científicas y técnicas n.c.o.p.</t>
  </si>
  <si>
    <t>7490</t>
  </si>
  <si>
    <t>M7490</t>
  </si>
  <si>
    <t>Actividades veterinarias</t>
  </si>
  <si>
    <t>7500</t>
  </si>
  <si>
    <t>M7500</t>
  </si>
  <si>
    <t>7711</t>
  </si>
  <si>
    <t>N7711</t>
  </si>
  <si>
    <t>Alquiler de automóviles y vehículos de motor ligeros</t>
  </si>
  <si>
    <t>7712</t>
  </si>
  <si>
    <t>N7712</t>
  </si>
  <si>
    <t>Alquiler de camiones</t>
  </si>
  <si>
    <t>7721</t>
  </si>
  <si>
    <t>N7721</t>
  </si>
  <si>
    <t>Alquiler de artículos de ocio y deportivos</t>
  </si>
  <si>
    <t>7722</t>
  </si>
  <si>
    <t>N7722</t>
  </si>
  <si>
    <t>Alquiler de cintas de vídeo y discos</t>
  </si>
  <si>
    <t>7729</t>
  </si>
  <si>
    <t>N7729</t>
  </si>
  <si>
    <t>Alquiler de otros efectos personales y artículos de uso doméstico</t>
  </si>
  <si>
    <t>7731</t>
  </si>
  <si>
    <t>N7731</t>
  </si>
  <si>
    <t>Alquiler de maquinaria y equipo de uso agrícola</t>
  </si>
  <si>
    <t>7732</t>
  </si>
  <si>
    <t>N7732</t>
  </si>
  <si>
    <t>Alquiler de maquinaria y equipo para la construcción e ingeniería civil</t>
  </si>
  <si>
    <t>7733</t>
  </si>
  <si>
    <t>N7733</t>
  </si>
  <si>
    <t>Alquiler de maquinaria y equipo de oficina, incluidos ordenadores</t>
  </si>
  <si>
    <t>Altsasu/Alsasua</t>
  </si>
  <si>
    <t>9521</t>
  </si>
  <si>
    <t>S9521</t>
  </si>
  <si>
    <t>Reparación de aparatos electrónicos de audio y vídeo de uso doméstico</t>
  </si>
  <si>
    <t>9522</t>
  </si>
  <si>
    <t>S9522</t>
  </si>
  <si>
    <t>Reparación de aparatos electrodomésticos y de equipos para el hogar y el jardín</t>
  </si>
  <si>
    <t>9523</t>
  </si>
  <si>
    <t>S9523</t>
  </si>
  <si>
    <t>Manteca, otras grasas de cerdo y grasas de aves de corral, prensadas o fundidas</t>
  </si>
  <si>
    <t>15.02</t>
  </si>
  <si>
    <t>Sebos (de las especies bovina, ovina y caprina) en bruto o fundidos, incluidos los sebos llamados "primeros jugos"</t>
  </si>
  <si>
    <t>15.03</t>
  </si>
  <si>
    <t>Estearina; oleoestearina; aceite de manteca de cerdo y oleomargarina no emulsionada, sin mezcla ni preparación alguna</t>
  </si>
  <si>
    <t>15.04</t>
  </si>
  <si>
    <t>Grasas y aceites de pescado y de mamíferos marinos, incluso refinados</t>
  </si>
  <si>
    <t>15.07</t>
  </si>
  <si>
    <t>Aceites vegetales fijos, fluidos o concretos, brutos, purificados o refinados</t>
  </si>
  <si>
    <t>15.12</t>
  </si>
  <si>
    <t>15.13</t>
  </si>
  <si>
    <t>Margarina, sucedáneos de la manteca de cerdo y otras grasas alimenticias preparadas</t>
  </si>
  <si>
    <t>15.17</t>
  </si>
  <si>
    <t>Arróniz</t>
  </si>
  <si>
    <t>Arruazu</t>
  </si>
  <si>
    <t>Artajona</t>
  </si>
  <si>
    <t>Artazu</t>
  </si>
  <si>
    <t>Auritz/Burguete</t>
  </si>
  <si>
    <t>Ayegui/Aiegi</t>
  </si>
  <si>
    <t>Azagra</t>
  </si>
  <si>
    <t>Azuelo</t>
  </si>
  <si>
    <t>Bakaiku</t>
  </si>
  <si>
    <t>Barásoain</t>
  </si>
  <si>
    <t>Barbarin</t>
  </si>
  <si>
    <t>Bargota</t>
  </si>
  <si>
    <t>Barillas</t>
  </si>
  <si>
    <t>Basaburua</t>
  </si>
  <si>
    <t>Baztan</t>
  </si>
  <si>
    <t>Reparación de calzado y artículos de cuero</t>
  </si>
  <si>
    <t>9524</t>
  </si>
  <si>
    <t>S9524</t>
  </si>
  <si>
    <t>Reparación de muebles y artículos de menaje</t>
  </si>
  <si>
    <t>9525</t>
  </si>
  <si>
    <t>S9525</t>
  </si>
  <si>
    <t>Reparación de relojes y joyería</t>
  </si>
  <si>
    <t>9529</t>
  </si>
  <si>
    <t>S9529</t>
  </si>
  <si>
    <t>Reparación de otros efectos personales y artículos de uso doméstico</t>
  </si>
  <si>
    <t>9601</t>
  </si>
  <si>
    <t>S9601</t>
  </si>
  <si>
    <t>Lavado y limpieza de prendas textiles y de piel</t>
  </si>
  <si>
    <t>9602</t>
  </si>
  <si>
    <t>S9602</t>
  </si>
  <si>
    <t>Peluquería y otros tratamientos de belleza</t>
  </si>
  <si>
    <t>9603</t>
  </si>
  <si>
    <t>S9603</t>
  </si>
  <si>
    <t>Pompas fúnebres y actividades relacionadas</t>
  </si>
  <si>
    <t>9604</t>
  </si>
  <si>
    <t>S9604</t>
  </si>
  <si>
    <t>Abaurregaina/Abaurrea Alta</t>
  </si>
  <si>
    <t>Abaurrepea/Abaurrea Baja</t>
  </si>
  <si>
    <t>Aberin</t>
  </si>
  <si>
    <t>Ablitas</t>
  </si>
  <si>
    <t>Adiós</t>
  </si>
  <si>
    <t>Aguilar de Codés</t>
  </si>
  <si>
    <t>Aibar/Oibar</t>
  </si>
  <si>
    <t>Allo</t>
  </si>
  <si>
    <t>2222</t>
  </si>
  <si>
    <t>C2222</t>
  </si>
  <si>
    <t>Fabricación de envases y embalajes de plástico</t>
  </si>
  <si>
    <t>2223</t>
  </si>
  <si>
    <t>C2223</t>
  </si>
  <si>
    <t>Fabricación de productos de plástico para la construcción</t>
  </si>
  <si>
    <t>2229</t>
  </si>
  <si>
    <t>C2229</t>
  </si>
  <si>
    <t>Fabricación de otros productos de plástico</t>
  </si>
  <si>
    <t>2311</t>
  </si>
  <si>
    <t>C2311</t>
  </si>
  <si>
    <t>Fabricación de vidrio plano</t>
  </si>
  <si>
    <t>2312</t>
  </si>
  <si>
    <t>C2312</t>
  </si>
  <si>
    <t>Manipulado y transformación de vidrio plano</t>
  </si>
  <si>
    <t>2313</t>
  </si>
  <si>
    <t>C2313</t>
  </si>
  <si>
    <t>Fabricación de vidrio hueco</t>
  </si>
  <si>
    <t>2314</t>
  </si>
  <si>
    <t>C2314</t>
  </si>
  <si>
    <t>Fabricación de fibra de vidrio</t>
  </si>
  <si>
    <t>Ribaforada</t>
  </si>
  <si>
    <t>Romanzado</t>
  </si>
  <si>
    <t>Roncal/Erronkari</t>
  </si>
  <si>
    <t>Sada</t>
  </si>
  <si>
    <t>Saldías</t>
  </si>
  <si>
    <t>Salinas de Oro/Jaitz</t>
  </si>
  <si>
    <t>San Adrián</t>
  </si>
  <si>
    <t>San Martín de Unx</t>
  </si>
  <si>
    <t>Sangüesa/Zangoza</t>
  </si>
  <si>
    <t>Sansol</t>
  </si>
  <si>
    <t>Santacara</t>
  </si>
  <si>
    <t>Sarriés/Sartze</t>
  </si>
  <si>
    <t>Sartaguda</t>
  </si>
  <si>
    <t>Sesma</t>
  </si>
  <si>
    <t>Sorlada</t>
  </si>
  <si>
    <t>Sunbilla</t>
  </si>
  <si>
    <t>Tafalla</t>
  </si>
  <si>
    <t>Tiebas-Muruarte de Reta</t>
  </si>
  <si>
    <t>Tirapu</t>
  </si>
  <si>
    <t>Torralba del Río</t>
  </si>
  <si>
    <t>Torres del Río</t>
  </si>
  <si>
    <t>Tudela</t>
  </si>
  <si>
    <t>Tulebras</t>
  </si>
  <si>
    <t>Ucar</t>
  </si>
  <si>
    <t>Fabricación de aparatos sanitarios cerámicos</t>
  </si>
  <si>
    <t>2343</t>
  </si>
  <si>
    <t>C2343</t>
  </si>
  <si>
    <t>Fabricación de aisladores y piezas aislantes de material cerámico</t>
  </si>
  <si>
    <t>2344</t>
  </si>
  <si>
    <t>C2344</t>
  </si>
  <si>
    <t>C2562</t>
  </si>
  <si>
    <t>Ingeniería mecánica por cuenta de terceros</t>
  </si>
  <si>
    <t>Otros actividades de servicios sociales sin alojamiento n.c.o.p.</t>
  </si>
  <si>
    <t>9001</t>
  </si>
  <si>
    <t>R9001</t>
  </si>
  <si>
    <t>Artes escénicas</t>
  </si>
  <si>
    <t>9002</t>
  </si>
  <si>
    <t>R9002</t>
  </si>
  <si>
    <t>Actividades auxiliares a las artes escénicas</t>
  </si>
  <si>
    <t>9003</t>
  </si>
  <si>
    <t>R9003</t>
  </si>
  <si>
    <t>Creación artística y literaria</t>
  </si>
  <si>
    <t>9004</t>
  </si>
  <si>
    <t>R9004</t>
  </si>
  <si>
    <t>Gestión de salas de espectáculos</t>
  </si>
  <si>
    <t>9102</t>
  </si>
  <si>
    <t>R9102</t>
  </si>
  <si>
    <t>Actividades de museos</t>
  </si>
  <si>
    <t>9103</t>
  </si>
  <si>
    <t>R9103</t>
  </si>
  <si>
    <t>9313</t>
  </si>
  <si>
    <t>R9313</t>
  </si>
  <si>
    <t>Actividades de los gimnasios</t>
  </si>
  <si>
    <t>9319</t>
  </si>
  <si>
    <t>R9319</t>
  </si>
  <si>
    <t>Otras actividades deportivas</t>
  </si>
  <si>
    <t>9321</t>
  </si>
  <si>
    <t>R9321</t>
  </si>
  <si>
    <t>Fabricación de jabones, detergentes y otros artículos de limpieza y abrillantamiento</t>
  </si>
  <si>
    <t>2042</t>
  </si>
  <si>
    <t>C2042</t>
  </si>
  <si>
    <t>Fabricación de perfumes y cosméticos</t>
  </si>
  <si>
    <t>2051</t>
  </si>
  <si>
    <t>C2051</t>
  </si>
  <si>
    <t>Fabricación de explosivos</t>
  </si>
  <si>
    <t>Elgorriaga</t>
  </si>
  <si>
    <t>Enériz/Eneritz</t>
  </si>
  <si>
    <t>Eratsun</t>
  </si>
  <si>
    <t>Ergoiena</t>
  </si>
  <si>
    <t>Erro</t>
  </si>
  <si>
    <t>Eslava</t>
  </si>
  <si>
    <t>Esparza de Salazar/Espartza Zaraitzu</t>
  </si>
  <si>
    <t>Espronceda</t>
  </si>
  <si>
    <t>Esteribar</t>
  </si>
  <si>
    <t>Etayo</t>
  </si>
  <si>
    <t>Etxalar</t>
  </si>
  <si>
    <t>Etxauri</t>
  </si>
  <si>
    <t>Eulate</t>
  </si>
  <si>
    <t>Ezcabarte</t>
  </si>
  <si>
    <t>C2420</t>
  </si>
  <si>
    <t>2431</t>
  </si>
  <si>
    <t>C2431</t>
  </si>
  <si>
    <t>Estirado en frío</t>
  </si>
  <si>
    <t>2432</t>
  </si>
  <si>
    <t>C2432</t>
  </si>
  <si>
    <t>Laminación en frío</t>
  </si>
  <si>
    <t>2433</t>
  </si>
  <si>
    <t>C2433</t>
  </si>
  <si>
    <t>Industria del tabaco</t>
  </si>
  <si>
    <t>1200</t>
  </si>
  <si>
    <t>C1200</t>
  </si>
  <si>
    <t>Preparación e hilado de fibras textiles</t>
  </si>
  <si>
    <t>1310</t>
  </si>
  <si>
    <t>C1310</t>
  </si>
  <si>
    <t>Fabricación de tejidos textiles</t>
  </si>
  <si>
    <t>1320</t>
  </si>
  <si>
    <t>C1320</t>
  </si>
  <si>
    <t>Acabado de textiles</t>
  </si>
  <si>
    <t>1330</t>
  </si>
  <si>
    <t>C1330</t>
  </si>
  <si>
    <t>1391</t>
  </si>
  <si>
    <t>C1391</t>
  </si>
  <si>
    <t>Fabricación de tejidos de punto</t>
  </si>
  <si>
    <t>1392</t>
  </si>
  <si>
    <t>C1392</t>
  </si>
  <si>
    <t>Fontanería, instalaciones de sistemas de calefacción y aire acondicionado</t>
  </si>
  <si>
    <t>4329</t>
  </si>
  <si>
    <t>F4329</t>
  </si>
  <si>
    <t>Otras instalaciones en obras de construcción</t>
  </si>
  <si>
    <t>4331</t>
  </si>
  <si>
    <t>F4331</t>
  </si>
  <si>
    <t>Revocamiento</t>
  </si>
  <si>
    <t>4332</t>
  </si>
  <si>
    <t>F4332</t>
  </si>
  <si>
    <t>Instalación de carpintería</t>
  </si>
  <si>
    <t>4333</t>
  </si>
  <si>
    <t>F4333</t>
  </si>
  <si>
    <t>Revestimiento de suelos y paredes</t>
  </si>
  <si>
    <t>4334</t>
  </si>
  <si>
    <t>F4334</t>
  </si>
  <si>
    <t>Pintura y acristalamiento</t>
  </si>
  <si>
    <t>4339</t>
  </si>
  <si>
    <t>F4339</t>
  </si>
  <si>
    <t>Otro acabado de edificios</t>
  </si>
  <si>
    <t>4391</t>
  </si>
  <si>
    <t>F4391</t>
  </si>
  <si>
    <t>Construcción de cubiertas</t>
  </si>
  <si>
    <t>4399</t>
  </si>
  <si>
    <t>F4399</t>
  </si>
  <si>
    <t>Fabricación de aceites esenciales</t>
  </si>
  <si>
    <t>2059</t>
  </si>
  <si>
    <t>C2059</t>
  </si>
  <si>
    <t>Fabricación de productos básicos de hierro, acero y ferroaleaciones</t>
  </si>
  <si>
    <t>2410</t>
  </si>
  <si>
    <t>C2410</t>
  </si>
  <si>
    <t>Fabricación de tubos, tuberías, perfiles huecos y sus accesorios, de acero</t>
  </si>
  <si>
    <t>2420</t>
  </si>
  <si>
    <t>2591</t>
  </si>
  <si>
    <t>C2591</t>
  </si>
  <si>
    <t>Fabricación de bidones y toneles de hierro o acero</t>
  </si>
  <si>
    <t>2592</t>
  </si>
  <si>
    <t>C2592</t>
  </si>
  <si>
    <t>Fabricación de envases y embalajes metálicos ligeros</t>
  </si>
  <si>
    <t>2593</t>
  </si>
  <si>
    <t>C2593</t>
  </si>
  <si>
    <t>Fabricación de productos de alambre, cadenas y muelles</t>
  </si>
  <si>
    <t>2594</t>
  </si>
  <si>
    <t>C2594</t>
  </si>
  <si>
    <t>Fabricación de pernos y productos de tornillería</t>
  </si>
  <si>
    <t>2599</t>
  </si>
  <si>
    <t>C2599</t>
  </si>
  <si>
    <t>Fabricación de otros productos metálicos n.c.o.p.</t>
  </si>
  <si>
    <t>2611</t>
  </si>
  <si>
    <t>C2611</t>
  </si>
  <si>
    <t>Fabricación de componentes electrónicos</t>
  </si>
  <si>
    <t>2612</t>
  </si>
  <si>
    <t>C2612</t>
  </si>
  <si>
    <t>Fabricación de circuitos impresos ensamblados</t>
  </si>
  <si>
    <t>Fabricación de ordenadores y equipos periféricos</t>
  </si>
  <si>
    <t>2620</t>
  </si>
  <si>
    <t>C2620</t>
  </si>
  <si>
    <t>Fabricación de equipos de telecomunicaciones</t>
  </si>
  <si>
    <t>2630</t>
  </si>
  <si>
    <t>C2630</t>
  </si>
  <si>
    <t>Fabricación de productos electrónicos de consumo</t>
  </si>
  <si>
    <t>2640</t>
  </si>
  <si>
    <t>C2640</t>
  </si>
  <si>
    <t>Fecha situación alta desde AGRO</t>
  </si>
  <si>
    <t>Fecha situación alta hasta AGRO</t>
  </si>
  <si>
    <t>Tabaco en rama o sin elaborar; desperdicios de tabaco</t>
  </si>
  <si>
    <t>Capítulo 45</t>
  </si>
  <si>
    <t>45.01</t>
  </si>
  <si>
    <t>Corcho natural en bruto y desperdicios de corcho; corcho triturado, granulado o pulverizado</t>
  </si>
  <si>
    <t>Capítulo 54</t>
  </si>
  <si>
    <t>54.01</t>
  </si>
  <si>
    <t>2319</t>
  </si>
  <si>
    <t>C2319</t>
  </si>
  <si>
    <t>Fabricación y manipulado de otro vidrio, incluido el vidrio técnico</t>
  </si>
  <si>
    <t>Fabricación de productos cerámicos refractarios</t>
  </si>
  <si>
    <t>2320</t>
  </si>
  <si>
    <t>C2320</t>
  </si>
  <si>
    <t>2331</t>
  </si>
  <si>
    <t>C2331</t>
  </si>
  <si>
    <t>Fabricación de azulejos y baldosas de cerámica</t>
  </si>
  <si>
    <t>2332</t>
  </si>
  <si>
    <t>C2332</t>
  </si>
  <si>
    <t>Producción de perfiles en frío por conformación con plegado</t>
  </si>
  <si>
    <t>2434</t>
  </si>
  <si>
    <t>C2434</t>
  </si>
  <si>
    <t>Trefilado en frío</t>
  </si>
  <si>
    <t>2441</t>
  </si>
  <si>
    <t>C2441</t>
  </si>
  <si>
    <t>Producción de metales preciosos</t>
  </si>
  <si>
    <t>2442</t>
  </si>
  <si>
    <t>C2442</t>
  </si>
  <si>
    <t>Producción de aluminio</t>
  </si>
  <si>
    <t>2443</t>
  </si>
  <si>
    <t>C2443</t>
  </si>
  <si>
    <t>Producción de plomo, zinc y estaño</t>
  </si>
  <si>
    <t>2444</t>
  </si>
  <si>
    <t>C2444</t>
  </si>
  <si>
    <t>Producción de cobre</t>
  </si>
  <si>
    <t>2445</t>
  </si>
  <si>
    <t>C2445</t>
  </si>
  <si>
    <t>Producción de otros metales no férreos</t>
  </si>
  <si>
    <t>2446</t>
  </si>
  <si>
    <t>C2446</t>
  </si>
  <si>
    <t>Procesamiento de combustibles nucleares</t>
  </si>
  <si>
    <t>2451</t>
  </si>
  <si>
    <t>C2451</t>
  </si>
  <si>
    <t>Fundición de hierro</t>
  </si>
  <si>
    <t>2452</t>
  </si>
  <si>
    <t>C2452</t>
  </si>
  <si>
    <t>Beintza-Labaien</t>
  </si>
  <si>
    <t>Beire</t>
  </si>
  <si>
    <t>Belascoáin</t>
  </si>
  <si>
    <t>Bera</t>
  </si>
  <si>
    <t>Berbinzana</t>
  </si>
  <si>
    <t>Beriáin</t>
  </si>
  <si>
    <t>Berriozar</t>
  </si>
  <si>
    <t>Bertizarana</t>
  </si>
  <si>
    <t>Betelu</t>
  </si>
  <si>
    <t>Bidaurreta</t>
  </si>
  <si>
    <t>Biurrun-Olcoz</t>
  </si>
  <si>
    <t>Buñuel</t>
  </si>
  <si>
    <t>Burgui/Burgi</t>
  </si>
  <si>
    <t>Burlada/Burlata</t>
  </si>
  <si>
    <t>Cabanillas</t>
  </si>
  <si>
    <t>Cabredo</t>
  </si>
  <si>
    <t>Cadreita</t>
  </si>
  <si>
    <t>Fabricación de otra maquinaria de uso general n.c.o.p.</t>
  </si>
  <si>
    <t>Fabricación de maquinaria agraria y forestal</t>
  </si>
  <si>
    <t>Fabricación de maquinaria para la industria de la alimentación, bebidas y tabaco</t>
  </si>
  <si>
    <t>2894</t>
  </si>
  <si>
    <t>C2894</t>
  </si>
  <si>
    <t>Fabricación de maquinaria para las industrias textil, de la confección y del cuero</t>
  </si>
  <si>
    <t>2895</t>
  </si>
  <si>
    <t>C2895</t>
  </si>
  <si>
    <t>Fabricación de maquinaria para la industria del papel y del cartón</t>
  </si>
  <si>
    <t>2896</t>
  </si>
  <si>
    <t>C2896</t>
  </si>
  <si>
    <t>Fabricación de maquinaria para la industria del plástico y el caucho</t>
  </si>
  <si>
    <t>2899</t>
  </si>
  <si>
    <t>C2899</t>
  </si>
  <si>
    <t>C2364</t>
  </si>
  <si>
    <t>Fabricación de mortero</t>
  </si>
  <si>
    <t>2365</t>
  </si>
  <si>
    <t>C2365</t>
  </si>
  <si>
    <t>Fabricación de fibrocemento</t>
  </si>
  <si>
    <t>2369</t>
  </si>
  <si>
    <t>C2369</t>
  </si>
  <si>
    <t>Fabricación de otros productos de hormigón, yeso y cemento</t>
  </si>
  <si>
    <t>Corte, tallado y acabado de la piedra</t>
  </si>
  <si>
    <t>2370</t>
  </si>
  <si>
    <t>C2370</t>
  </si>
  <si>
    <t>2391</t>
  </si>
  <si>
    <t>C2391</t>
  </si>
  <si>
    <t>Fabricación de productos abrasivos</t>
  </si>
  <si>
    <t>2399</t>
  </si>
  <si>
    <t>C2399</t>
  </si>
  <si>
    <t>Fabricación de otros productos minerales no metálicos n.c.o.p.</t>
  </si>
  <si>
    <t>Explotación de ganado porcino</t>
  </si>
  <si>
    <t>0147</t>
  </si>
  <si>
    <t>A0147</t>
  </si>
  <si>
    <t>Avicultura</t>
  </si>
  <si>
    <t>0149</t>
  </si>
  <si>
    <t>A0149</t>
  </si>
  <si>
    <t>Otras explotaciones de ganado</t>
  </si>
  <si>
    <t>Producción agrícola combinada con la producción ganadera</t>
  </si>
  <si>
    <t>Fabricación de otra maquinaria para usos específicos n.c.o.p.</t>
  </si>
  <si>
    <t>Fabricación de vehículos de motor</t>
  </si>
  <si>
    <t>2910</t>
  </si>
  <si>
    <t>C2910</t>
  </si>
  <si>
    <t>Fabricación de carrocerías para vehículos de motor; fabricación de remolques y semirremolques</t>
  </si>
  <si>
    <t>2920</t>
  </si>
  <si>
    <t>C2920</t>
  </si>
  <si>
    <t>2931</t>
  </si>
  <si>
    <t>C2931</t>
  </si>
  <si>
    <t>Fabricación de equipos eléctricos y electrónicos para vehículos de motor</t>
  </si>
  <si>
    <t>2932</t>
  </si>
  <si>
    <t>C2932</t>
  </si>
  <si>
    <t>Fabricación de otros componentes, piezas y accesorios para vehículos de motor</t>
  </si>
  <si>
    <t>3011</t>
  </si>
  <si>
    <t>C3011</t>
  </si>
  <si>
    <t>C2652</t>
  </si>
  <si>
    <t>Fabricación de relojes</t>
  </si>
  <si>
    <t>Fabricación de equipos de radiación, electromédicos y electroterapéuticos</t>
  </si>
  <si>
    <t>2660</t>
  </si>
  <si>
    <t>C2660</t>
  </si>
  <si>
    <t>Fabricación de instrumentos de óptica y equipo fotográfico</t>
  </si>
  <si>
    <t>2670</t>
  </si>
  <si>
    <t>C2670</t>
  </si>
  <si>
    <t>31049</t>
  </si>
  <si>
    <t>31050</t>
  </si>
  <si>
    <t>31137</t>
  </si>
  <si>
    <t>31051</t>
  </si>
  <si>
    <t>31052</t>
  </si>
  <si>
    <t>31250</t>
  </si>
  <si>
    <t>31053</t>
  </si>
  <si>
    <t>31905</t>
  </si>
  <si>
    <t>31902</t>
  </si>
  <si>
    <t>31903</t>
  </si>
  <si>
    <t>31054</t>
  </si>
  <si>
    <t>31055</t>
  </si>
  <si>
    <t>31253</t>
  </si>
  <si>
    <t>31056</t>
  </si>
  <si>
    <t>31057</t>
  </si>
  <si>
    <t>31059</t>
  </si>
  <si>
    <t>31060</t>
  </si>
  <si>
    <t>31061</t>
  </si>
  <si>
    <t>31062</t>
  </si>
  <si>
    <t>31063</t>
  </si>
  <si>
    <t>31064</t>
  </si>
  <si>
    <t>31065</t>
  </si>
  <si>
    <t>31066</t>
  </si>
  <si>
    <t>31067</t>
  </si>
  <si>
    <t>31068</t>
  </si>
  <si>
    <t>31069</t>
  </si>
  <si>
    <t>31070</t>
  </si>
  <si>
    <t>31071</t>
  </si>
  <si>
    <t>31193</t>
  </si>
  <si>
    <t>31072</t>
  </si>
  <si>
    <t>31074</t>
  </si>
  <si>
    <t>31075</t>
  </si>
  <si>
    <t>31076</t>
  </si>
  <si>
    <t>31077</t>
  </si>
  <si>
    <t>31078</t>
  </si>
  <si>
    <t>31079</t>
  </si>
  <si>
    <t>31080</t>
  </si>
  <si>
    <t>31081</t>
  </si>
  <si>
    <t>31221</t>
  </si>
  <si>
    <t>31083</t>
  </si>
  <si>
    <t>31086</t>
  </si>
  <si>
    <t>31087</t>
  </si>
  <si>
    <t>31089</t>
  </si>
  <si>
    <t>31090</t>
  </si>
  <si>
    <t>31091</t>
  </si>
  <si>
    <t>31092</t>
  </si>
  <si>
    <t>31094</t>
  </si>
  <si>
    <t>31095</t>
  </si>
  <si>
    <t>31096</t>
  </si>
  <si>
    <t>31097</t>
  </si>
  <si>
    <t>31109</t>
  </si>
  <si>
    <t>31110</t>
  </si>
  <si>
    <t>31111</t>
  </si>
  <si>
    <t>31112</t>
  </si>
  <si>
    <t>31113</t>
  </si>
  <si>
    <t>31114</t>
  </si>
  <si>
    <t>31115</t>
  </si>
  <si>
    <t>31116</t>
  </si>
  <si>
    <t>31117</t>
  </si>
  <si>
    <t>31118</t>
  </si>
  <si>
    <t>31119</t>
  </si>
  <si>
    <t>31120</t>
  </si>
  <si>
    <t>31121</t>
  </si>
  <si>
    <t>31256</t>
  </si>
  <si>
    <t>31122</t>
  </si>
  <si>
    <t>31124</t>
  </si>
  <si>
    <t>31259</t>
  </si>
  <si>
    <t>31125</t>
  </si>
  <si>
    <t>31126</t>
  </si>
  <si>
    <t>31127</t>
  </si>
  <si>
    <t>31904</t>
  </si>
  <si>
    <t>31128</t>
  </si>
  <si>
    <t>31129</t>
  </si>
  <si>
    <t>Fundición de acero</t>
  </si>
  <si>
    <t>2453</t>
  </si>
  <si>
    <t>C2453</t>
  </si>
  <si>
    <t>Fundición de metales ligeros</t>
  </si>
  <si>
    <t>2454</t>
  </si>
  <si>
    <t>C2454</t>
  </si>
  <si>
    <t>Fundición de otros metales no férreos</t>
  </si>
  <si>
    <t>2511</t>
  </si>
  <si>
    <t>C2511</t>
  </si>
  <si>
    <t>Fabricación de estructuras metálicas y sus componentes</t>
  </si>
  <si>
    <t>2512</t>
  </si>
  <si>
    <t>C2512</t>
  </si>
  <si>
    <t>Fabricación de carpintería metálica</t>
  </si>
  <si>
    <t>2521</t>
  </si>
  <si>
    <t>C2521</t>
  </si>
  <si>
    <t>Fabricación de radiadores y calderas para calefacción central</t>
  </si>
  <si>
    <t>2529</t>
  </si>
  <si>
    <t>C2529</t>
  </si>
  <si>
    <t>Reparación y mantenimiento aeronáutico y espacial</t>
  </si>
  <si>
    <t>3317</t>
  </si>
  <si>
    <t>C3317</t>
  </si>
  <si>
    <t>Reparación y mantenimiento de otro material de transporte</t>
  </si>
  <si>
    <t>3319</t>
  </si>
  <si>
    <t>C3319</t>
  </si>
  <si>
    <t>Reparación de otros equipos</t>
  </si>
  <si>
    <t>Instalación de máquinas y equipos industriales</t>
  </si>
  <si>
    <t>3320</t>
  </si>
  <si>
    <t>C3320</t>
  </si>
  <si>
    <t>3512</t>
  </si>
  <si>
    <t>Fontellas</t>
  </si>
  <si>
    <t>Funes</t>
  </si>
  <si>
    <t>Fustiñana</t>
  </si>
  <si>
    <t>Galar</t>
  </si>
  <si>
    <t>Gallipienzo/Galipentzu</t>
  </si>
  <si>
    <t>Gallués/Galoze</t>
  </si>
  <si>
    <t>Garaioa</t>
  </si>
  <si>
    <t>Garde</t>
  </si>
  <si>
    <t>Garínoain</t>
  </si>
  <si>
    <t>Garralda</t>
  </si>
  <si>
    <t>Genevilla</t>
  </si>
  <si>
    <t>Goizueta</t>
  </si>
  <si>
    <t>Goñi</t>
  </si>
  <si>
    <t>Güesa/Gorza</t>
  </si>
  <si>
    <t>Guesálaz/Gesalatz</t>
  </si>
  <si>
    <t>Guirguillano</t>
  </si>
  <si>
    <t>Hiriberri/Villanueva de Aezkoa</t>
  </si>
  <si>
    <t>31098</t>
  </si>
  <si>
    <t>31099</t>
  </si>
  <si>
    <t>31082</t>
  </si>
  <si>
    <t>31084</t>
  </si>
  <si>
    <t>31085</t>
  </si>
  <si>
    <t>31100</t>
  </si>
  <si>
    <t>31101</t>
  </si>
  <si>
    <t>31093</t>
  </si>
  <si>
    <t>31102</t>
  </si>
  <si>
    <t>31103</t>
  </si>
  <si>
    <t>31104</t>
  </si>
  <si>
    <t>31105</t>
  </si>
  <si>
    <t>31106</t>
  </si>
  <si>
    <t>31107</t>
  </si>
  <si>
    <t>31108</t>
  </si>
  <si>
    <t>Cultivo de frutos tropicales y subtropicales</t>
  </si>
  <si>
    <t>0123</t>
  </si>
  <si>
    <t>Lekunberri</t>
  </si>
  <si>
    <t>Leoz/Leotz</t>
  </si>
  <si>
    <t>Lerga</t>
  </si>
  <si>
    <t>Lerín</t>
  </si>
  <si>
    <t>Lesaka</t>
  </si>
  <si>
    <t>Lezáun</t>
  </si>
  <si>
    <t>Liédena</t>
  </si>
  <si>
    <t>Lodosa</t>
  </si>
  <si>
    <t>Lónguida/Longida</t>
  </si>
  <si>
    <t>Lumbier</t>
  </si>
  <si>
    <t>Luquin</t>
  </si>
  <si>
    <t>Luzaide/Valcarlos</t>
  </si>
  <si>
    <t>Mañeru</t>
  </si>
  <si>
    <t>Marañón</t>
  </si>
  <si>
    <t>Marcilla</t>
  </si>
  <si>
    <t>Mélida</t>
  </si>
  <si>
    <t>Mendavia</t>
  </si>
  <si>
    <t>Mendaza</t>
  </si>
  <si>
    <t>Mendigorría</t>
  </si>
  <si>
    <t>Metauten</t>
  </si>
  <si>
    <t>Milagro</t>
  </si>
  <si>
    <t>Mirafuentes</t>
  </si>
  <si>
    <t>Miranda de Arga</t>
  </si>
  <si>
    <t>Monteagudo</t>
  </si>
  <si>
    <t>Morentin</t>
  </si>
  <si>
    <t>Mues</t>
  </si>
  <si>
    <t>Murchante</t>
  </si>
  <si>
    <t>Murieta</t>
  </si>
  <si>
    <t>Murillo el Cuende</t>
  </si>
  <si>
    <t>Murillo el Fruto</t>
  </si>
  <si>
    <t>Muruzábal</t>
  </si>
  <si>
    <t>Nazar</t>
  </si>
  <si>
    <t>Noáin (Valle de Elorz)/Noain (Elortzibar)</t>
  </si>
  <si>
    <t>Obanos</t>
  </si>
  <si>
    <t>Ochagavía/Otsagabia</t>
  </si>
  <si>
    <t>Oco</t>
  </si>
  <si>
    <t>Odieta</t>
  </si>
  <si>
    <t>Oitz</t>
  </si>
  <si>
    <t>Olazti/Olazagutía</t>
  </si>
  <si>
    <t>Olejua</t>
  </si>
  <si>
    <t>Olite/Erriberri</t>
  </si>
  <si>
    <t>Olóriz/Oloritz</t>
  </si>
  <si>
    <t>Orbaitzeta</t>
  </si>
  <si>
    <t>Orbara</t>
  </si>
  <si>
    <t>Orísoain</t>
  </si>
  <si>
    <t>Orkoien</t>
  </si>
  <si>
    <t>Oronz/Orontze</t>
  </si>
  <si>
    <t>Oroz-Betelu/Orotz-Betelu</t>
  </si>
  <si>
    <t>Mantenimiento y reparación de vehículos de motor</t>
  </si>
  <si>
    <t>4520</t>
  </si>
  <si>
    <t>G4520</t>
  </si>
  <si>
    <t>31166</t>
  </si>
  <si>
    <t>31167</t>
  </si>
  <si>
    <t>31168</t>
  </si>
  <si>
    <t>31169</t>
  </si>
  <si>
    <t>31170</t>
  </si>
  <si>
    <t>31171</t>
  </si>
  <si>
    <t>31172</t>
  </si>
  <si>
    <t>31173</t>
  </si>
  <si>
    <t>31174</t>
  </si>
  <si>
    <t>31175</t>
  </si>
  <si>
    <t>31176</t>
  </si>
  <si>
    <t>31177</t>
  </si>
  <si>
    <t>31178</t>
  </si>
  <si>
    <t>31179</t>
  </si>
  <si>
    <t>31180</t>
  </si>
  <si>
    <t>31181</t>
  </si>
  <si>
    <t>31182</t>
  </si>
  <si>
    <t>31088</t>
  </si>
  <si>
    <t>31183</t>
  </si>
  <si>
    <t>31185</t>
  </si>
  <si>
    <t>31184</t>
  </si>
  <si>
    <t>31186</t>
  </si>
  <si>
    <t>31187</t>
  </si>
  <si>
    <t>31188</t>
  </si>
  <si>
    <t>31189</t>
  </si>
  <si>
    <t>31190</t>
  </si>
  <si>
    <t>31191</t>
  </si>
  <si>
    <t>31194</t>
  </si>
  <si>
    <t>31192</t>
  </si>
  <si>
    <t>31195</t>
  </si>
  <si>
    <t>31196</t>
  </si>
  <si>
    <t>31197</t>
  </si>
  <si>
    <t>31906</t>
  </si>
  <si>
    <t>31198</t>
  </si>
  <si>
    <t>31199</t>
  </si>
  <si>
    <t>31211</t>
  </si>
  <si>
    <t>31200</t>
  </si>
  <si>
    <t>31201</t>
  </si>
  <si>
    <t>31202</t>
  </si>
  <si>
    <t>31203</t>
  </si>
  <si>
    <t>31204</t>
  </si>
  <si>
    <t>31205</t>
  </si>
  <si>
    <t>31206</t>
  </si>
  <si>
    <t>31207</t>
  </si>
  <si>
    <t>31208</t>
  </si>
  <si>
    <t>31209</t>
  </si>
  <si>
    <t>31210</t>
  </si>
  <si>
    <t>31212</t>
  </si>
  <si>
    <t>31213</t>
  </si>
  <si>
    <t>31214</t>
  </si>
  <si>
    <t>31215</t>
  </si>
  <si>
    <t>31217</t>
  </si>
  <si>
    <t>31216</t>
  </si>
  <si>
    <t>31219</t>
  </si>
  <si>
    <t>31220</t>
  </si>
  <si>
    <t>31222</t>
  </si>
  <si>
    <t>31223</t>
  </si>
  <si>
    <t>31224</t>
  </si>
  <si>
    <t>31225</t>
  </si>
  <si>
    <t>31226</t>
  </si>
  <si>
    <t>31227</t>
  </si>
  <si>
    <t>31228</t>
  </si>
  <si>
    <t>31229</t>
  </si>
  <si>
    <t>31230</t>
  </si>
  <si>
    <t>31231</t>
  </si>
  <si>
    <t>31232</t>
  </si>
  <si>
    <t>31233</t>
  </si>
  <si>
    <t>31234</t>
  </si>
  <si>
    <t>31123</t>
  </si>
  <si>
    <t>31235</t>
  </si>
  <si>
    <t>31236</t>
  </si>
  <si>
    <t>31237</t>
  </si>
  <si>
    <t>31238</t>
  </si>
  <si>
    <t>31239</t>
  </si>
  <si>
    <t>31240</t>
  </si>
  <si>
    <t>31241</t>
  </si>
  <si>
    <t>31242</t>
  </si>
  <si>
    <t>31244</t>
  </si>
  <si>
    <t>31243</t>
  </si>
  <si>
    <t>31245</t>
  </si>
  <si>
    <t>31246</t>
  </si>
  <si>
    <t>31247</t>
  </si>
  <si>
    <t>31260</t>
  </si>
  <si>
    <t>31249</t>
  </si>
  <si>
    <t>31251</t>
  </si>
  <si>
    <t>31252</t>
  </si>
  <si>
    <t>31254</t>
  </si>
  <si>
    <t>31255</t>
  </si>
  <si>
    <t>31257</t>
  </si>
  <si>
    <t>31258</t>
  </si>
  <si>
    <t>31261</t>
  </si>
  <si>
    <t>31262</t>
  </si>
  <si>
    <t>31073</t>
  </si>
  <si>
    <t>31907</t>
  </si>
  <si>
    <t>31263</t>
  </si>
  <si>
    <t>31264</t>
  </si>
  <si>
    <t>31265</t>
  </si>
  <si>
    <t>LOCALIDAD</t>
  </si>
  <si>
    <t>C.P.</t>
  </si>
  <si>
    <t>C1072</t>
  </si>
  <si>
    <t>Fabricación de galletas y productos de panadería y pastelería de larga duración</t>
  </si>
  <si>
    <t>1073</t>
  </si>
  <si>
    <t>C1073</t>
  </si>
  <si>
    <t>Fabricación de pastas alimenticias, cuscús y productos similares</t>
  </si>
  <si>
    <t>1081</t>
  </si>
  <si>
    <t>C1081</t>
  </si>
  <si>
    <t>Fabricación de azúcar</t>
  </si>
  <si>
    <t>1082</t>
  </si>
  <si>
    <t>C1082</t>
  </si>
  <si>
    <t>Fabricación de cacao, chocolate y productos de confitería</t>
  </si>
  <si>
    <t>1083</t>
  </si>
  <si>
    <t>C1083</t>
  </si>
  <si>
    <t>Elaboración de café, té e infusiones</t>
  </si>
  <si>
    <t>1084</t>
  </si>
  <si>
    <t>C1084</t>
  </si>
  <si>
    <t>Elaboración de especias, salsas y condimentos</t>
  </si>
  <si>
    <t>1085</t>
  </si>
  <si>
    <t>C1085</t>
  </si>
  <si>
    <t>Elaboración de platos y comidas preparados</t>
  </si>
  <si>
    <t>1086</t>
  </si>
  <si>
    <t>C1086</t>
  </si>
  <si>
    <t>Elaboración de preparados alimenticios homogeneizados y alimentos dietéticos</t>
  </si>
  <si>
    <t>1089</t>
  </si>
  <si>
    <t>C1089</t>
  </si>
  <si>
    <t>Elaboración de otros productos alimenticios n.c.o.p.</t>
  </si>
  <si>
    <t>1091</t>
  </si>
  <si>
    <t>C1091</t>
  </si>
  <si>
    <t>Fabricación de productos para la alimentación de animales de granja</t>
  </si>
  <si>
    <t>1092</t>
  </si>
  <si>
    <t>C1092</t>
  </si>
  <si>
    <t>Sistemas de fabricación avanzada - Industria 4.0</t>
  </si>
  <si>
    <t xml:space="preserve">DEL PRESUPUESTO ANTERIOR SON INVERSIONES EN : </t>
  </si>
  <si>
    <t>Comercio al por menor de repuestos y accesorios de vehículos de motor</t>
  </si>
  <si>
    <t>Venta, mantenimiento y reparación de motocicletas y de sus repuestos y accesorios</t>
  </si>
  <si>
    <t>4540</t>
  </si>
  <si>
    <t>G4540</t>
  </si>
  <si>
    <t>4611</t>
  </si>
  <si>
    <t>G4611</t>
  </si>
  <si>
    <t>Orreaga/Roncesvalles</t>
  </si>
  <si>
    <t>Oteiza</t>
  </si>
  <si>
    <t>Pamplona/Iruña</t>
  </si>
  <si>
    <t>Peralta/Azkoien</t>
  </si>
  <si>
    <t>Petilla de Aragón</t>
  </si>
  <si>
    <t>Piedramillera</t>
  </si>
  <si>
    <t>Pitillas</t>
  </si>
  <si>
    <t>Puente la Reina/Gares</t>
  </si>
  <si>
    <t>Pueyo</t>
  </si>
  <si>
    <t>ELIJA UNA OPCIÓN DE LA LISTA DESPLEGABLE (desplacese con las flechas de dirección)</t>
  </si>
  <si>
    <t>(Nombre del Municipio)</t>
  </si>
  <si>
    <t>Diversificación de actividades</t>
  </si>
  <si>
    <t>Incremento de la capacidad productiva</t>
  </si>
  <si>
    <t>Mejoras de la transformación y comercialización</t>
  </si>
  <si>
    <t>Incremento del valor añadido del producto</t>
  </si>
  <si>
    <t>Mejora de la calidad.</t>
  </si>
  <si>
    <t>CodResolucion</t>
  </si>
  <si>
    <t>TIPOS INVER AGRO</t>
  </si>
  <si>
    <t>TIPOS INVER NOAGRO</t>
  </si>
  <si>
    <t>Recogida de residuos no peligrosos</t>
  </si>
  <si>
    <t>Fabricación de productos para la alimentación de animales de compañía</t>
  </si>
  <si>
    <t>1101</t>
  </si>
  <si>
    <t>C1101</t>
  </si>
  <si>
    <t>Destilación, rectificación y mezcla de bebidas alcohólicas</t>
  </si>
  <si>
    <t>1102</t>
  </si>
  <si>
    <t>C1102</t>
  </si>
  <si>
    <t>Elaboración de vinos</t>
  </si>
  <si>
    <t>1103</t>
  </si>
  <si>
    <t>C1103</t>
  </si>
  <si>
    <t>0710</t>
  </si>
  <si>
    <t>B0710</t>
  </si>
  <si>
    <t>0721</t>
  </si>
  <si>
    <t>B0721</t>
  </si>
  <si>
    <t>Extracción de minerales de uranio y torio</t>
  </si>
  <si>
    <t>0729</t>
  </si>
  <si>
    <t>C1022</t>
  </si>
  <si>
    <t>Fabricación de conservas de pescado</t>
  </si>
  <si>
    <t>1031</t>
  </si>
  <si>
    <t>C1031</t>
  </si>
  <si>
    <t>Procesado y conservación de patatas</t>
  </si>
  <si>
    <t>1032</t>
  </si>
  <si>
    <t>C1032</t>
  </si>
  <si>
    <t>Elaboración de zumos de frutas y hortalizas</t>
  </si>
  <si>
    <t>1039</t>
  </si>
  <si>
    <t>C1039</t>
  </si>
  <si>
    <t>Otro procesado y conservación de frutas y hortalizas</t>
  </si>
  <si>
    <t>D3512</t>
  </si>
  <si>
    <t>Transporte de energía eléctrica</t>
  </si>
  <si>
    <t>3513</t>
  </si>
  <si>
    <t>D3513</t>
  </si>
  <si>
    <t>Distribución de energía eléctrica</t>
  </si>
  <si>
    <t>3514</t>
  </si>
  <si>
    <t>D3514</t>
  </si>
  <si>
    <t>Inversión resultante de proyectos de I+D+i</t>
  </si>
  <si>
    <t xml:space="preserve">  (Marcar en caso afirmativo)</t>
  </si>
  <si>
    <t>Actividades de apoyo a la agricultura</t>
  </si>
  <si>
    <t>0162</t>
  </si>
  <si>
    <t>A0162</t>
  </si>
  <si>
    <t>Actividades de apoyo a la ganadería</t>
  </si>
  <si>
    <t>0163</t>
  </si>
  <si>
    <t>A0163</t>
  </si>
  <si>
    <t>Actividades de preparación posterior a la cosecha</t>
  </si>
  <si>
    <t>0164</t>
  </si>
  <si>
    <t>A0164</t>
  </si>
  <si>
    <t>EDIFICIOS - I+D</t>
  </si>
  <si>
    <t>MAQUINARIA - I+D</t>
  </si>
  <si>
    <t>ACTIVOS INTANGIBLES - I+D</t>
  </si>
  <si>
    <t>Producción de energía eléctrica de origen térmico convencional</t>
  </si>
  <si>
    <t>3517</t>
  </si>
  <si>
    <t>D3517</t>
  </si>
  <si>
    <t>Producción de energía eléctrica de origen nuclear</t>
  </si>
  <si>
    <t>3518</t>
  </si>
  <si>
    <t>D3518</t>
  </si>
  <si>
    <t>Producción de energía eléctrica de origen eólico</t>
  </si>
  <si>
    <t>3519</t>
  </si>
  <si>
    <t>Año</t>
  </si>
  <si>
    <t>Importe</t>
  </si>
  <si>
    <t>La creación de un nuevo establecimiento</t>
  </si>
  <si>
    <t>La ampliación de un establecimiento existente</t>
  </si>
  <si>
    <t>La diversificación de la producción de un establecimiento en nuevos productos adicionales.</t>
  </si>
  <si>
    <t>Preparación de leche y otros productos lácteos</t>
  </si>
  <si>
    <t>1061</t>
  </si>
  <si>
    <t>C1061</t>
  </si>
  <si>
    <t>Fabricación de productos de molinería</t>
  </si>
  <si>
    <t>1062</t>
  </si>
  <si>
    <t>C1062</t>
  </si>
  <si>
    <t>Fabricación de almidones y productos amiláceos</t>
  </si>
  <si>
    <t>1071</t>
  </si>
  <si>
    <t>C1071</t>
  </si>
  <si>
    <t>A0170</t>
  </si>
  <si>
    <t>Silvicultura y otras actividades forestales</t>
  </si>
  <si>
    <t>0210</t>
  </si>
  <si>
    <t>A0210</t>
  </si>
  <si>
    <t>Explotación de la madera</t>
  </si>
  <si>
    <t>0220</t>
  </si>
  <si>
    <t>A0220</t>
  </si>
  <si>
    <t>Recolección de productos silvestres, excepto madera</t>
  </si>
  <si>
    <t>0230</t>
  </si>
  <si>
    <t>A0230</t>
  </si>
  <si>
    <t>Servicios de apoyo a la silvicultura</t>
  </si>
  <si>
    <t>0240</t>
  </si>
  <si>
    <t>A0240</t>
  </si>
  <si>
    <t>0311</t>
  </si>
  <si>
    <t>A0311</t>
  </si>
  <si>
    <t>Pesca marina</t>
  </si>
  <si>
    <t>0312</t>
  </si>
  <si>
    <t>A0312</t>
  </si>
  <si>
    <t>Pesca en agua dulce</t>
  </si>
  <si>
    <t>0321</t>
  </si>
  <si>
    <t>A0321</t>
  </si>
  <si>
    <t>Acuicultura marina</t>
  </si>
  <si>
    <t>0322</t>
  </si>
  <si>
    <t>A0322</t>
  </si>
  <si>
    <t>Acuicultura en agua dulce</t>
  </si>
  <si>
    <t>Extracción de antracita y hulla</t>
  </si>
  <si>
    <t>0510</t>
  </si>
  <si>
    <t>B0510</t>
  </si>
  <si>
    <t>Extracción de lignito</t>
  </si>
  <si>
    <t>0520</t>
  </si>
  <si>
    <t>B0520</t>
  </si>
  <si>
    <t>Extracción de crudo de petróleo</t>
  </si>
  <si>
    <t>0610</t>
  </si>
  <si>
    <t>B0610</t>
  </si>
  <si>
    <t>Extracción de gas natural</t>
  </si>
  <si>
    <t>0620</t>
  </si>
  <si>
    <t>B0620</t>
  </si>
  <si>
    <t>Extracción de minerales de hierro</t>
  </si>
  <si>
    <t>G4724</t>
  </si>
  <si>
    <t>Comercio al por menor de pan y productos de panadería, confitería y pastelería en establecimientos especializados</t>
  </si>
  <si>
    <t>4725</t>
  </si>
  <si>
    <t>G4725</t>
  </si>
  <si>
    <t>Fabricación de muebles de oficina y de establecimientos comerciales</t>
  </si>
  <si>
    <t>3102</t>
  </si>
  <si>
    <t>C3102</t>
  </si>
  <si>
    <t>31130</t>
  </si>
  <si>
    <t>31131</t>
  </si>
  <si>
    <t>31132</t>
  </si>
  <si>
    <t>31133</t>
  </si>
  <si>
    <t>31134</t>
  </si>
  <si>
    <t>31135</t>
  </si>
  <si>
    <t>31136</t>
  </si>
  <si>
    <t>31138</t>
  </si>
  <si>
    <t>31139</t>
  </si>
  <si>
    <t>31140</t>
  </si>
  <si>
    <t>31141</t>
  </si>
  <si>
    <t>31142</t>
  </si>
  <si>
    <t>31143</t>
  </si>
  <si>
    <t>Desde</t>
  </si>
  <si>
    <t>Hasta</t>
  </si>
  <si>
    <t>UTAS</t>
  </si>
  <si>
    <t>Fecha situación alta</t>
  </si>
  <si>
    <t>C2712</t>
  </si>
  <si>
    <t>Fabricación de aparatos de distribución y control eléctrico</t>
  </si>
  <si>
    <t>Comercio al por mayor de bebidas</t>
  </si>
  <si>
    <t>4635</t>
  </si>
  <si>
    <t>G4635</t>
  </si>
  <si>
    <t>Comercio al por mayor de productos del tabaco</t>
  </si>
  <si>
    <t>4636</t>
  </si>
  <si>
    <t>G4636</t>
  </si>
  <si>
    <t>Comercio al por mayor de azúcar, chocolate y confitería</t>
  </si>
  <si>
    <t>4637</t>
  </si>
  <si>
    <t>G4637</t>
  </si>
  <si>
    <t>Comercio al por mayor de café, té, cacao y especias</t>
  </si>
  <si>
    <t>4638</t>
  </si>
  <si>
    <t>G4638</t>
  </si>
  <si>
    <t>Comercio al por mayor de pescados y mariscos y otros productos alimenticios</t>
  </si>
  <si>
    <t>4639</t>
  </si>
  <si>
    <t>G4639</t>
  </si>
  <si>
    <t>Comercio al por mayor, no especializado, de productos alimenticios, bebidas y tabaco</t>
  </si>
  <si>
    <t>4641</t>
  </si>
  <si>
    <t>G4641</t>
  </si>
  <si>
    <t>Comercio al por mayor de textiles</t>
  </si>
  <si>
    <t>4642</t>
  </si>
  <si>
    <t>G4642</t>
  </si>
  <si>
    <t>Comercio al por mayor de prendas de vestir y calzado</t>
  </si>
  <si>
    <t>4643</t>
  </si>
  <si>
    <t>G4643</t>
  </si>
  <si>
    <t>Fabricación de suelos de madera ensamblados</t>
  </si>
  <si>
    <t>1623</t>
  </si>
  <si>
    <t>C1623</t>
  </si>
  <si>
    <t>Fabricación de otras estructuras de madera y piezas de carpintería y ebanistería para la construcción</t>
  </si>
  <si>
    <t>1624</t>
  </si>
  <si>
    <t>C1624</t>
  </si>
  <si>
    <t>Fabricación de envases y embalajes de madera</t>
  </si>
  <si>
    <t>1629</t>
  </si>
  <si>
    <t>C1629</t>
  </si>
  <si>
    <t>Fabricación de otros productos de madera; artículos de corcho, cestería y espartería</t>
  </si>
  <si>
    <t>1711</t>
  </si>
  <si>
    <t>C1711</t>
  </si>
  <si>
    <t>Fabricación de pasta papelera</t>
  </si>
  <si>
    <t>1712</t>
  </si>
  <si>
    <t>C1712</t>
  </si>
  <si>
    <t>Fabricación de papel y cartón</t>
  </si>
  <si>
    <t>1721</t>
  </si>
  <si>
    <t>C1721</t>
  </si>
  <si>
    <t>(1) Con arreglo a la Recomendación 2003/361/CE de la Comisión, de 6 de mayo de 2003</t>
  </si>
  <si>
    <t>FraseLinea29AGRO</t>
  </si>
  <si>
    <t>FraseLinea29PYMES</t>
  </si>
  <si>
    <t>Plantilla a la finalización de la inversión</t>
  </si>
  <si>
    <t>fraseLinea35AGRO</t>
  </si>
  <si>
    <t>fraseLinea35PYME</t>
  </si>
  <si>
    <t>fraseLinea36AGRO</t>
  </si>
  <si>
    <t>fraseLinea36PYME</t>
  </si>
  <si>
    <t>Plantilla finalización inversiones</t>
  </si>
  <si>
    <t>fraseLinea40AGRO</t>
  </si>
  <si>
    <t>fraseLinea40PYME</t>
  </si>
  <si>
    <t>Otro comercio al por menor en establecimientos no especializados</t>
  </si>
  <si>
    <t>4721</t>
  </si>
  <si>
    <t>G4721</t>
  </si>
  <si>
    <t>Comercio al por menor de frutas y hortalizas en establecimientos especializados</t>
  </si>
  <si>
    <t>4722</t>
  </si>
  <si>
    <t>G4722</t>
  </si>
  <si>
    <t>Comercio al por menor de carne y productos cárnicos en establecimientos especializados</t>
  </si>
  <si>
    <t>4723</t>
  </si>
  <si>
    <t>G4723</t>
  </si>
  <si>
    <t>Comercio al por menor de pescados y mariscos en establecimientos especializados</t>
  </si>
  <si>
    <t>4724</t>
  </si>
  <si>
    <t>Comercio al por menor de alfombras, moquetas y revestimientos de paredes y suelos en establecimientos especializados</t>
  </si>
  <si>
    <t>4754</t>
  </si>
  <si>
    <t>G4754</t>
  </si>
  <si>
    <t>Comercio al por menor de aparatos electrodomésticos en establecimientos especializados</t>
  </si>
  <si>
    <t>4759</t>
  </si>
  <si>
    <t>G4759</t>
  </si>
  <si>
    <t>Artes gráficas y servicios relacionados con las mismas</t>
  </si>
  <si>
    <t>1811</t>
  </si>
  <si>
    <t>C1811</t>
  </si>
  <si>
    <t>Actividades de postproducción cinematográfica, de vídeo y de programas de televisión</t>
  </si>
  <si>
    <t>5914</t>
  </si>
  <si>
    <t>J5914</t>
  </si>
  <si>
    <t>Comercio al por menor de bebidas en establecimientos especializados</t>
  </si>
  <si>
    <t>4726</t>
  </si>
  <si>
    <t>G4726</t>
  </si>
  <si>
    <t>Comercio al por menor de productos de tabaco en establecimientos especializados</t>
  </si>
  <si>
    <t>4729</t>
  </si>
  <si>
    <t>G4729</t>
  </si>
  <si>
    <t>Otro comercio al por menor de productos alimenticios en establecimientos especializados</t>
  </si>
  <si>
    <t>Comercio al por menor de combustible para la automoción en establecimientos especializados</t>
  </si>
  <si>
    <t>4730</t>
  </si>
  <si>
    <t>G4730</t>
  </si>
  <si>
    <t>4741</t>
  </si>
  <si>
    <t>G4741</t>
  </si>
  <si>
    <t>Comercio al por menor de ordenadores, equipos periféricos y programas informáticos en establecimientos especializados</t>
  </si>
  <si>
    <t>4742</t>
  </si>
  <si>
    <t>G4742</t>
  </si>
  <si>
    <t>Comercio al por menor de equipos de telecomunicaciones en establecimientos especializados</t>
  </si>
  <si>
    <t>DURACION PREVISTA DEL PROYECTO</t>
  </si>
  <si>
    <t>ACTIVOS INTANGIBLES - Realidad Aumentada</t>
  </si>
  <si>
    <t>ACTIVOS INTANGIBLES - Big Data , analitica avanzada y business intelligent</t>
  </si>
  <si>
    <t>ACTIVOS INTANGIBLES - Internet de las cosas</t>
  </si>
  <si>
    <t>1812</t>
  </si>
  <si>
    <t>C1812</t>
  </si>
  <si>
    <t>Otras actividades de impresión y artes gráficas</t>
  </si>
  <si>
    <t>1813</t>
  </si>
  <si>
    <t>C1813</t>
  </si>
  <si>
    <t>Actividades de programación informática</t>
  </si>
  <si>
    <t>6202</t>
  </si>
  <si>
    <t>J6202</t>
  </si>
  <si>
    <t>Actividades de consultoría informática</t>
  </si>
  <si>
    <t>6203</t>
  </si>
  <si>
    <t>Intermediarios del comercio de la madera y materiales de construcción</t>
  </si>
  <si>
    <t>4614</t>
  </si>
  <si>
    <t>G4614</t>
  </si>
  <si>
    <t>Número de mujeres en plantilla a 31/12/2020</t>
  </si>
  <si>
    <t>Inmovilizado neto</t>
  </si>
  <si>
    <t>Los Arcos</t>
  </si>
  <si>
    <t xml:space="preserve">El Busto </t>
  </si>
  <si>
    <t>Etxarri Aranatz</t>
  </si>
  <si>
    <t>Estella-Lizarra</t>
  </si>
  <si>
    <t>Uharte Arakil</t>
  </si>
  <si>
    <t>Oláibar</t>
  </si>
  <si>
    <t>Urroz</t>
  </si>
  <si>
    <t>Abárzuza/Abartzuza</t>
  </si>
  <si>
    <t>Allín/Allin</t>
  </si>
  <si>
    <t>Atetz/Atez</t>
  </si>
  <si>
    <t>Ciriza/Ziritza</t>
  </si>
  <si>
    <t>Echarri/Etxarri</t>
  </si>
  <si>
    <t>Valle de Egüés/Eguesibar</t>
  </si>
  <si>
    <t>Leache/Leatxe</t>
  </si>
  <si>
    <t>Lizoain-Arriasgoiti/Lizoain-Arriasgoiti</t>
  </si>
  <si>
    <t>Monreal/Elo</t>
  </si>
  <si>
    <t>Navascués/Nabaskoze</t>
  </si>
  <si>
    <t>Valle de Ollo/Ollaran</t>
  </si>
  <si>
    <t>Ujué/Uxue</t>
  </si>
  <si>
    <t>Unzué/Untzue</t>
  </si>
  <si>
    <t xml:space="preserve">Barañain </t>
  </si>
  <si>
    <t>Berrioplano/Berriobeiti</t>
  </si>
  <si>
    <t>Memoria de sostenibilidad</t>
  </si>
  <si>
    <t>La empresa cuenta con medidas alternativas previstas en el Real Decreto 27/2000, de 14 de enero</t>
  </si>
  <si>
    <t>Inscripción Artesanas, IGP, DO, Ecológicas</t>
  </si>
  <si>
    <t>Sistemas de certificación de Calidad y Seguridad Alimentaria (IFS, BRC, ISO 22000,…)</t>
  </si>
  <si>
    <t>La adquisición de activos pertenecientes a un establecimiento</t>
  </si>
  <si>
    <t>FecFinInverPYMES</t>
  </si>
  <si>
    <t>(Elegir opción)</t>
  </si>
  <si>
    <t>Cooperativas de 2ª o ulterior grado con procesos de integración antes de 01/01/2010 y que la facturación sea &gt; 10.000.000 € en el último año fiscal.</t>
  </si>
  <si>
    <t>Las EAP y las EA integradas en una EAP</t>
  </si>
  <si>
    <t>TiposCooperativas2</t>
  </si>
  <si>
    <t>TiposCooperativas1</t>
  </si>
  <si>
    <t>TiposCooperativas</t>
  </si>
  <si>
    <t>Entidad asociativa integrada</t>
  </si>
  <si>
    <t>Entidad asociativa en proceso de integracion cooperativa</t>
  </si>
  <si>
    <t xml:space="preserve">“Imprescindible rellenar este campo” </t>
  </si>
  <si>
    <t xml:space="preserve">Edificios:
• La obra civil relativa a la edificación, incluidas instalaciones de saneamiento y fontanería, así como los costes de control de calidad y gestión de residuos.
• La obra civil relativa a urbanizaciones exteriores, incluyendo en ella viales, vallados, áreas de estacionamiento, etc.
• La obra civil relativa a la construcción de instalaciones especiales (cerramientos de cámaras frigoríficas, silos, depuradoras, bases para instalación de maquinaria y equipos, instalaciones de protección contra incendios, pozos y captaciones de agua para uso industrial u otras)
• Los gastos generales y el beneficio industrial de los proyectos de obra civil, con un límite del 17 % en el caso de los gastos generales y un 6% en el caso del beneficio industrial, sobre el presupuesto del proyecto o memoria técnica valorada. 
• Seguridad y salud relacionado con el proyecto de obra civil.
Maquinaria y equipamiento:
• Maquinaria y otros bienes de equipo (incluidos equipos informáticos), e instalaciones productivas específicas, así como las instalaciones de calefacción, refrigeración / frío industrial, aire acondicionado, aire comprimido y placas solares de autoconsumo. Igualmente se incluyen los gastos relativos a costes necesarios para la acometida e instalación de suministros de electricidad y/o gas, con independencia de la titularidad final de dicha acometida.
• Seguridad y salud relacionada con la inversión de maquinaria o equipamiento, en el supuesto que la inversión no contemple la ejecución de obra civil.
Activos intangibles: 
• Adquisición o desarrollo de programas informáticos y adquisición de patentes, licencias y derechos de autoría y marcas registradas.
Otras inversiones:
• Gastos vinculados a edificios y maquinaria tales como honorarios de empresas de arquitectura e ingeniería, así como tributos relacionados con las inversiones de obra civil (Honorarios de redacción y dirección de obra, honorarios de tasación, honorarios de asesoría técnica, gastos de estudios geodésicos y tributos abonados por licencias de actividad, de obra y de apertura)  
</t>
  </si>
  <si>
    <t>DATOS ECONOMICOS DE LOS 3 ULTIMOS EJERCICIOS CERRADOS (En nueva empresa datos estimados año + 1)</t>
  </si>
  <si>
    <t>(*) En el caso de que la solicitante carezca de personalidad jurídica, indicar la persona representante ó apoderada</t>
  </si>
  <si>
    <t>Certificados de inscripción vigentes durante el plazo de solicitud</t>
  </si>
  <si>
    <t>DATOS GENERALES</t>
  </si>
  <si>
    <t>SOLICITUD AYUDA 2022</t>
  </si>
  <si>
    <t>Plantilla media (1)</t>
  </si>
  <si>
    <t>(1) Según cuentas anuales; (2) Con arreglo a la definición establecida en el Anexo 1 del Reglamento (UE) Nº 651/2014 de la Comisión</t>
  </si>
  <si>
    <t>Plantilla a 31/12/2021 (3)</t>
  </si>
  <si>
    <t>(3) Según el Informe de vida laboral , expedido por la Seguridad Social de  31 de diciembre de 2021.</t>
  </si>
  <si>
    <t>Nueva Implatación productiva en Navarra</t>
  </si>
  <si>
    <t>- A través de FUNDAE</t>
  </si>
  <si>
    <t>- A través de SNE-NL</t>
  </si>
  <si>
    <t>DATOS ESPECIFICOS</t>
  </si>
  <si>
    <t>DESCRIPCIÓN DE LA ACTIVIDAD DEL PROYECTO</t>
  </si>
  <si>
    <t>Plan de transformatión digital</t>
  </si>
  <si>
    <t>Un cambio esencial en el proceso general de producción de un establecimiento existente</t>
  </si>
  <si>
    <t>Alimentación saludable y sostenible</t>
  </si>
  <si>
    <t>Industria de la energía verde</t>
  </si>
  <si>
    <t>Medicina personalizada</t>
  </si>
  <si>
    <t>Turismo sostenible</t>
  </si>
  <si>
    <t>Industria audiovisual</t>
  </si>
  <si>
    <t>No  S4</t>
  </si>
  <si>
    <t>ORIENTACIÓN DEL PROYECTO A LA S4 DE NAVARRA
(Seleccione una o varias de las opciones siguientes)</t>
  </si>
  <si>
    <t>DATOS ESPECÍFICOS</t>
  </si>
  <si>
    <t>Facturación año 2015:</t>
  </si>
  <si>
    <t>Plantilla media 2021 (2)</t>
  </si>
  <si>
    <t>(2) Según el informe de vida laboral del 31/03/2021; 30/06/2021; 30/09/2021; 31/12/2021</t>
  </si>
  <si>
    <t xml:space="preserve">Número de personas con discapacidad igual o superior al 33% en la plantilla en el año 2021 – Según informe de vida laboral del 31/03/2021; 30/06/2021; 30/09/2021; 31/12/2021
</t>
  </si>
  <si>
    <t>Cursos de formación durante 2021 que supongan un ratio de 10 horas formativas /empleado :</t>
  </si>
  <si>
    <t xml:space="preserve">Plan de Transformación Digital: la empresa ha realizado entre los años 2017 y 2021, o está realizando actualmente, un Plan de Transformación Digital
</t>
  </si>
  <si>
    <t>Inmovilizado neto de la empresa correspondiente a las cuentas de 2020 o último ejerccio económico</t>
  </si>
  <si>
    <t>FINALIDAD DEL PROYECTO
(Seleccione una o varias de las opciones siguientes)</t>
  </si>
  <si>
    <t>Fomento de la formación de los trabajadores</t>
  </si>
  <si>
    <t>AUTORIZACIÓN</t>
  </si>
  <si>
    <t xml:space="preserve">Autorizo al órgano gestor de las ayudas a recabar directamente los certificados telemáticos que acreditan que la solicitante está al corriente en el cumplimiento de sus obligaciones tributarias y frente a la Seguridad Social. Así como a obtener de la Hacienda Foral de Navarra la información fiscal necesaria para tramitar la solicitud de la ayuda y a comprobar el alta en el impuesto de actividades económicas de Navarra.
</t>
  </si>
  <si>
    <t>Procesos de fusión o absorción entre 01/01/2010 y 01/01/2019</t>
  </si>
  <si>
    <t>Procesos de integración (Acuerdos intercooperativos) entre 01/01/2010 y 01/01/2019</t>
  </si>
  <si>
    <t xml:space="preserve">La empresa ha obtenido un reconocimiento o distintivo por la aplicación de políticas de igualdad de trato y de oportunidades(ej. “Igualdad en la Empresa”  o el “Sello Reconcilia”  etc)
</t>
  </si>
  <si>
    <t>La empresa cuenta con, al menos, un 30% de mujeres en puestos directivos</t>
  </si>
  <si>
    <t>Empresas con menos de 50 trabajadores:</t>
  </si>
  <si>
    <t>La empresa cuenta con un Plan de Igualdad</t>
  </si>
  <si>
    <t xml:space="preserve">La empresa ha aplicado medidas para la conciliación de la vida personal, laboral y familiar u otras medidas de promoción de la igualdad
</t>
  </si>
  <si>
    <t xml:space="preserve">La empresa ha aprobado o difundido un protocolo o medidas específicas para prevenir y hacer frente al acoso sexual y al acoso por razón de sexo en el trabajo
</t>
  </si>
  <si>
    <t>DECLARACIÓN RESPONSABLE SOLICITUD DE AYUDAS</t>
  </si>
  <si>
    <t xml:space="preserve">CONVOCATORIA DEL AÑO 2022 DE AYUDAS A LA INVERSION EN PYMES INDUSTRIALES </t>
  </si>
  <si>
    <r>
      <t xml:space="preserve">La persona firmante, en nombre y representación de la empresa, </t>
    </r>
    <r>
      <rPr>
        <b/>
        <sz val="11"/>
        <color indexed="8"/>
        <rFont val="Arial"/>
        <family val="2"/>
      </rPr>
      <t>DECLARA</t>
    </r>
    <r>
      <rPr>
        <sz val="11"/>
        <color indexed="8"/>
        <rFont val="Arial"/>
        <family val="2"/>
      </rPr>
      <t xml:space="preserve"> que: </t>
    </r>
  </si>
  <si>
    <t xml:space="preserve">SI  </t>
  </si>
  <si>
    <t>NO</t>
  </si>
  <si>
    <t>(por no proceder la inscripción conforme al art. 3 de la citada Orden Foral)</t>
  </si>
  <si>
    <t xml:space="preserve"> (se inscribirá al iniciar la actividad)   </t>
  </si>
  <si>
    <t>7º.  No está cumpliendo sanciones administrativas firmes o una sentencia firme condenatoria, por ejercer o tolerar prácticas laborales consideradas discriminatorias por razón de sexo o de género o, en su caso, estén pendientes de cumplimiento de sanción o sentencia impuesta por dichos motivos. (Base 2.5.c)</t>
  </si>
  <si>
    <t>8º. Cumple las normas nacionales y comunitarias sobre medio ambiente y desarrollo sostenible.</t>
  </si>
  <si>
    <t>ENTIDAD</t>
  </si>
  <si>
    <t>     </t>
  </si>
  <si>
    <t xml:space="preserve">Asimismo, declara su compromiso de comunicar, en el plazo máximo de 15 días, la obtención de cualquier ayuda para dicho proyecto. </t>
  </si>
  <si>
    <t xml:space="preserve">El Departamento de Desarrollo Económico y Empresarial podrá investigar la veracidad de los datos declarados, y en caso de falsedad exigir el reintegro de la subvención concedida más los intereses de demora correspondientes, así como instruir un expediente sancionador por la comisión de una infracción clasificada como muy grave. </t>
  </si>
  <si>
    <t xml:space="preserve">      </t>
  </si>
  <si>
    <t>CUANTIA CONCEDIDA €</t>
  </si>
  <si>
    <t xml:space="preserve"> 11º. Ha solicitado u obtenido otras ayudas para las mismas inversiones subvencionables (Base 17):</t>
  </si>
  <si>
    <r>
      <t>1º.</t>
    </r>
    <r>
      <rPr>
        <sz val="7"/>
        <color indexed="8"/>
        <rFont val="Arial"/>
        <family val="2"/>
      </rPr>
      <t xml:space="preserve">  </t>
    </r>
    <r>
      <rPr>
        <sz val="11"/>
        <color indexed="8"/>
        <rFont val="Arial"/>
        <family val="2"/>
      </rPr>
      <t>Son ciertos los datos consignados en el formulario de solicitud que determinan la intensidad de ayuda. (Base 2.1.a)</t>
    </r>
  </si>
  <si>
    <r>
      <t>2º.</t>
    </r>
    <r>
      <rPr>
        <sz val="7"/>
        <color indexed="8"/>
        <rFont val="Arial"/>
        <family val="2"/>
      </rPr>
      <t xml:space="preserve">  </t>
    </r>
    <r>
      <rPr>
        <sz val="11"/>
        <color indexed="8"/>
        <rFont val="Arial"/>
        <family val="2"/>
      </rPr>
      <t>La empresa dispone o va a disponer de un establecimiento en Navarra. (Base 2.1.b)</t>
    </r>
  </si>
  <si>
    <r>
      <t>3º.</t>
    </r>
    <r>
      <rPr>
        <sz val="7"/>
        <color indexed="8"/>
        <rFont val="Arial"/>
        <family val="2"/>
      </rPr>
      <t xml:space="preserve">  </t>
    </r>
    <r>
      <rPr>
        <sz val="11"/>
        <color indexed="8"/>
        <rFont val="Arial"/>
        <family val="2"/>
      </rPr>
      <t>Está inscrita en el Registro Industrial de Navarra, conforme a lo establecido en el artículo 3 de la Orden Foral 152/2013, de 30 de abril, de la Consejera de Economía, Hacienda, Industria y Empleo, por la que se crea el Registro Industrial de Navarra (base 2.1.c).</t>
    </r>
  </si>
  <si>
    <r>
      <t>4º.</t>
    </r>
    <r>
      <rPr>
        <sz val="7"/>
        <color indexed="8"/>
        <rFont val="Arial"/>
        <family val="2"/>
      </rPr>
      <t xml:space="preserve">  </t>
    </r>
    <r>
      <rPr>
        <sz val="11"/>
        <color indexed="8"/>
        <rFont val="Arial"/>
        <family val="2"/>
      </rPr>
      <t>No concurre en la entidad ninguna de las circunstancias señaladas en el apartado 2 del artículo 13 de la Ley Foral 11/2005, de 9 de noviembre, de Subvenciones (base 2.1.d.).</t>
    </r>
  </si>
  <si>
    <r>
      <t>5º.</t>
    </r>
    <r>
      <rPr>
        <sz val="7"/>
        <color indexed="8"/>
        <rFont val="Arial"/>
        <family val="2"/>
      </rPr>
      <t xml:space="preserve">  </t>
    </r>
    <r>
      <rPr>
        <sz val="11"/>
        <color indexed="8"/>
        <rFont val="Arial"/>
        <family val="2"/>
      </rPr>
      <t>No está sujeta a una orden de recuperación pendiente tras una decisión previa de la Comisión que haya declarado una ayuda concedida por España ilegal e incompatible con el mercado interior (base 2.5.a).</t>
    </r>
  </si>
  <si>
    <r>
      <t>6º.</t>
    </r>
    <r>
      <rPr>
        <sz val="7"/>
        <color indexed="8"/>
        <rFont val="Arial"/>
        <family val="2"/>
      </rPr>
      <t xml:space="preserve">  </t>
    </r>
    <r>
      <rPr>
        <sz val="11"/>
        <color indexed="8"/>
        <rFont val="Arial"/>
        <family val="2"/>
      </rPr>
      <t>No se halla en crisis, de acuerdo con la definición 18 del artículo 2 del Reglamento (UE) Nº 651/2014 de la Comisión (base 2.5.b.).</t>
    </r>
  </si>
  <si>
    <r>
      <t>9º.</t>
    </r>
    <r>
      <rPr>
        <sz val="7"/>
        <color indexed="8"/>
        <rFont val="Arial"/>
        <family val="2"/>
      </rPr>
      <t xml:space="preserve">  </t>
    </r>
    <r>
      <rPr>
        <sz val="11"/>
        <color indexed="8"/>
        <rFont val="Arial"/>
        <family val="2"/>
      </rPr>
      <t>Dispone de Dirección Electrónica Habilitada (DEH) y está suscrita a los procedimientos de notificación electrónica del Gobierno de Navarra.  (Base 9.2)</t>
    </r>
  </si>
  <si>
    <r>
      <t>10º.</t>
    </r>
    <r>
      <rPr>
        <sz val="7"/>
        <color indexed="8"/>
        <rFont val="Arial"/>
        <family val="2"/>
      </rPr>
      <t xml:space="preserve">    </t>
    </r>
    <r>
      <rPr>
        <sz val="11"/>
        <color indexed="8"/>
        <rFont val="Arial"/>
        <family val="2"/>
      </rPr>
      <t>No ha iniciado ninguna de las inversiones incluidas en el proyecto de inversión antes de presentar la solicitud de ayudas. (Base 6.3)</t>
    </r>
  </si>
  <si>
    <t>En proceso de integración (Fusión o absorción) iniciado a partir de 01/01/2019  y EAP que hayan incorporado nuevas cooperativas a partir de la fecha anteriormente indicada (EAPIC-FAI) partiendo de una EA</t>
  </si>
  <si>
    <t>En proceso de integración (Fusión o absorción) iniciado a partir de 01/01/2019  y EAP que hayan incorporado nuevas cooperativas a partir de la fecha anteriormente indicada (EAPIC-FAI) partiendo de una EAI</t>
  </si>
  <si>
    <t>En proceso de integración (Acuerdos intercooperativos) iniciado a partir de 01/01/2019 (EAPIC-AI) partiendo de una EA</t>
  </si>
  <si>
    <t>En proceso de integración (Acuerdos intercooperativos) iniciado a partir de 01/01/2019 (EAPIC-AI) partiendo de una EAI</t>
  </si>
  <si>
    <t>ValoresCheck</t>
  </si>
  <si>
    <t xml:space="preserve">Igualdad : </t>
  </si>
  <si>
    <t xml:space="preserve">La empresa cuenta con, al menos, un 30% de mujeres en puestos directios
</t>
  </si>
  <si>
    <t>La empresa cuenta con un Plan de igualdad (empresa obligada por Ley)</t>
  </si>
  <si>
    <t>La empresa cuenta con un Plan de igualdad (sin obligación legal para la empresa)</t>
  </si>
  <si>
    <t>La empresa ha obtenido Distintivo por la aplicación de políticas de igualdad de trato y de oportunidades (ej. Sello reconcilia, distintivo Igualdad en la empresa, etc.)</t>
  </si>
  <si>
    <t>La empresa ha aplicado medidas para la conciliación de la vida personal, laboral y familiar u otras medidas de promoción de la igualdad (con documentación que lo respalde)</t>
  </si>
  <si>
    <t>Movilidad electrica y conectada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</si>
</sst>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quot;€&quot;"/>
    <numFmt numFmtId="165" formatCode="0.00\ %"/>
    <numFmt numFmtId="166" formatCode="#,##0.00;[Red]#,##0.00"/>
    <numFmt numFmtId="167" formatCode="#,##0.00\ _€"/>
  </numFmts>
  <fonts count="39" x14ac:knownFonts="1">
    <font>
      <sz val="10"/>
      <name val="Arial"/>
    </font>
    <font>
      <sz val="10"/>
      <name val="Arial"/>
    </font>
    <font>
      <b/>
      <sz val="10"/>
      <name val="Arial"/>
      <family val="2"/>
    </font>
    <font>
      <b/>
      <sz val="9"/>
      <name val="Arial"/>
      <family val="2"/>
    </font>
    <font>
      <sz val="10"/>
      <name val="Arial"/>
      <family val="2"/>
    </font>
    <font>
      <sz val="8"/>
      <name val="Arial"/>
      <family val="2"/>
    </font>
    <font>
      <sz val="9"/>
      <name val="Arial"/>
      <family val="2"/>
    </font>
    <font>
      <u/>
      <sz val="10"/>
      <color indexed="12"/>
      <name val="Arial"/>
      <family val="2"/>
    </font>
    <font>
      <sz val="10"/>
      <name val="Arial"/>
      <family val="2"/>
    </font>
    <font>
      <b/>
      <sz val="10"/>
      <name val="Arial"/>
      <family val="2"/>
    </font>
    <font>
      <sz val="10"/>
      <name val="Arial"/>
      <family val="2"/>
    </font>
    <font>
      <sz val="12"/>
      <name val="Arial"/>
      <family val="2"/>
    </font>
    <font>
      <b/>
      <sz val="8"/>
      <name val="Arial"/>
      <family val="2"/>
    </font>
    <font>
      <sz val="11"/>
      <name val="Arial"/>
      <family val="2"/>
    </font>
    <font>
      <sz val="8"/>
      <color indexed="10"/>
      <name val="Arial"/>
      <family val="2"/>
    </font>
    <font>
      <sz val="8"/>
      <name val="Arial"/>
      <family val="2"/>
    </font>
    <font>
      <b/>
      <u/>
      <sz val="10"/>
      <name val="Arial"/>
      <family val="2"/>
    </font>
    <font>
      <u/>
      <sz val="10"/>
      <name val="Arial"/>
      <family val="2"/>
    </font>
    <font>
      <u/>
      <sz val="10"/>
      <name val="Arial"/>
      <family val="2"/>
    </font>
    <font>
      <sz val="10"/>
      <color indexed="8"/>
      <name val="Arial"/>
      <family val="2"/>
    </font>
    <font>
      <u/>
      <sz val="10"/>
      <color indexed="12"/>
      <name val="Arial"/>
      <family val="2"/>
    </font>
    <font>
      <b/>
      <sz val="8"/>
      <name val="Arial"/>
      <family val="2"/>
    </font>
    <font>
      <sz val="9"/>
      <color indexed="9"/>
      <name val="Arial"/>
      <family val="2"/>
    </font>
    <font>
      <sz val="10"/>
      <color indexed="9"/>
      <name val="Arial"/>
      <family val="2"/>
    </font>
    <font>
      <b/>
      <sz val="9"/>
      <name val="Arial"/>
      <family val="2"/>
    </font>
    <font>
      <b/>
      <sz val="9"/>
      <color indexed="9"/>
      <name val="Arial"/>
      <family val="2"/>
    </font>
    <font>
      <sz val="9"/>
      <color indexed="81"/>
      <name val="Tahoma"/>
      <family val="2"/>
    </font>
    <font>
      <b/>
      <sz val="9"/>
      <color indexed="81"/>
      <name val="Tahoma"/>
      <family val="2"/>
    </font>
    <font>
      <b/>
      <sz val="11"/>
      <color indexed="8"/>
      <name val="Arial"/>
      <family val="2"/>
    </font>
    <font>
      <sz val="11"/>
      <color indexed="8"/>
      <name val="Arial"/>
      <family val="2"/>
    </font>
    <font>
      <sz val="7"/>
      <color indexed="8"/>
      <name val="Arial"/>
      <family val="2"/>
    </font>
    <font>
      <sz val="9"/>
      <color theme="0"/>
      <name val="Arial"/>
      <family val="2"/>
    </font>
    <font>
      <b/>
      <sz val="9"/>
      <color theme="0"/>
      <name val="Arial"/>
      <family val="2"/>
    </font>
    <font>
      <sz val="11"/>
      <color theme="1"/>
      <name val="Arial"/>
      <family val="2"/>
    </font>
    <font>
      <b/>
      <sz val="11"/>
      <color theme="1"/>
      <name val="Arial"/>
      <family val="2"/>
    </font>
    <font>
      <sz val="9"/>
      <color theme="1"/>
      <name val="Arial"/>
      <family val="2"/>
    </font>
    <font>
      <sz val="24"/>
      <color theme="1"/>
      <name val="Arial"/>
      <family val="2"/>
    </font>
    <font>
      <sz val="9"/>
      <color rgb="FF000000"/>
      <name val="Arial"/>
      <family val="2"/>
    </font>
    <font>
      <sz val="8"/>
      <color theme="1"/>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99"/>
        <bgColor indexed="64"/>
      </patternFill>
    </fill>
    <fill>
      <patternFill patternType="solid">
        <fgColor rgb="FFE0E0E0"/>
        <bgColor indexed="64"/>
      </patternFill>
    </fill>
    <fill>
      <patternFill patternType="solid">
        <fgColor rgb="FF040000"/>
        <bgColor indexed="64"/>
      </patternFill>
    </fill>
  </fills>
  <borders count="17">
    <border>
      <left/>
      <right/>
      <top/>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7" fillId="0" borderId="0" applyNumberFormat="0" applyFill="0" applyBorder="0" applyAlignment="0" applyProtection="0">
      <alignment vertical="top"/>
      <protection locked="0"/>
    </xf>
    <xf numFmtId="0" fontId="19" fillId="0" borderId="0"/>
    <xf numFmtId="9" fontId="1" fillId="0" borderId="0" applyFont="0" applyFill="0" applyBorder="0" applyAlignment="0" applyProtection="0"/>
  </cellStyleXfs>
  <cellXfs count="544">
    <xf numFmtId="0" fontId="0" fillId="0" borderId="0" xfId="0"/>
    <xf numFmtId="0" fontId="6" fillId="0" borderId="0" xfId="0" applyFont="1" applyAlignment="1" applyProtection="1">
      <alignment vertical="center"/>
    </xf>
    <xf numFmtId="0" fontId="6" fillId="0" borderId="0"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1" fillId="0" borderId="0" xfId="0" applyFont="1" applyAlignment="1" applyProtection="1">
      <alignment vertical="center"/>
    </xf>
    <xf numFmtId="0" fontId="2" fillId="0" borderId="0" xfId="0" applyFont="1" applyFill="1" applyBorder="1" applyAlignment="1" applyProtection="1">
      <alignment horizontal="left" vertical="center"/>
    </xf>
    <xf numFmtId="0" fontId="8" fillId="0" borderId="0" xfId="0" applyFont="1" applyAlignment="1" applyProtection="1">
      <alignment vertical="center"/>
    </xf>
    <xf numFmtId="0" fontId="9" fillId="0" borderId="0" xfId="0" applyFont="1" applyAlignment="1" applyProtection="1">
      <alignment horizontal="left" vertical="center"/>
    </xf>
    <xf numFmtId="0" fontId="10" fillId="0" borderId="0"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0" xfId="0" applyFont="1" applyBorder="1" applyAlignment="1" applyProtection="1">
      <alignment vertical="center"/>
    </xf>
    <xf numFmtId="0" fontId="8" fillId="0" borderId="2" xfId="0" applyFont="1" applyBorder="1" applyAlignment="1" applyProtection="1">
      <alignment vertical="center"/>
    </xf>
    <xf numFmtId="0" fontId="10" fillId="0" borderId="2" xfId="0" applyFont="1" applyBorder="1" applyAlignment="1" applyProtection="1">
      <alignment vertical="center"/>
    </xf>
    <xf numFmtId="0" fontId="8" fillId="0" borderId="3" xfId="0" applyFont="1" applyBorder="1" applyAlignment="1" applyProtection="1">
      <alignment vertical="center"/>
    </xf>
    <xf numFmtId="0" fontId="9" fillId="0" borderId="0" xfId="0" applyFont="1" applyFill="1" applyBorder="1" applyAlignment="1" applyProtection="1">
      <alignment vertical="center"/>
    </xf>
    <xf numFmtId="0" fontId="9" fillId="0" borderId="0" xfId="0" applyFont="1" applyFill="1" applyBorder="1" applyAlignment="1" applyProtection="1">
      <alignment horizontal="center" vertical="center"/>
    </xf>
    <xf numFmtId="0" fontId="5" fillId="0" borderId="0" xfId="0" applyFont="1" applyAlignment="1" applyProtection="1">
      <alignment vertical="center"/>
    </xf>
    <xf numFmtId="0" fontId="10" fillId="0" borderId="0" xfId="0" applyFont="1" applyBorder="1" applyAlignment="1" applyProtection="1">
      <alignment horizontal="center" vertical="center"/>
    </xf>
    <xf numFmtId="0" fontId="2" fillId="0" borderId="4" xfId="0" applyFont="1" applyBorder="1" applyAlignment="1" applyProtection="1">
      <alignment horizontal="center" vertical="center"/>
    </xf>
    <xf numFmtId="0" fontId="3" fillId="0" borderId="0" xfId="0" applyFont="1" applyBorder="1" applyAlignment="1" applyProtection="1">
      <alignment vertical="center"/>
    </xf>
    <xf numFmtId="164" fontId="2" fillId="0" borderId="0" xfId="0" applyNumberFormat="1" applyFont="1" applyFill="1" applyBorder="1" applyAlignment="1" applyProtection="1">
      <alignment horizontal="right" vertical="center"/>
    </xf>
    <xf numFmtId="0" fontId="0" fillId="0" borderId="0" xfId="0" applyBorder="1" applyAlignment="1" applyProtection="1">
      <alignment vertical="center"/>
    </xf>
    <xf numFmtId="0" fontId="0" fillId="0" borderId="0" xfId="0" applyAlignment="1" applyProtection="1">
      <alignment vertical="center"/>
    </xf>
    <xf numFmtId="0" fontId="0" fillId="0" borderId="0" xfId="0" applyProtection="1"/>
    <xf numFmtId="0" fontId="2" fillId="0" borderId="5" xfId="0" applyFont="1" applyBorder="1" applyAlignment="1" applyProtection="1">
      <alignment vertical="justify"/>
    </xf>
    <xf numFmtId="0" fontId="2" fillId="0" borderId="6" xfId="0" applyFont="1" applyBorder="1" applyAlignment="1" applyProtection="1">
      <alignment vertical="justify"/>
    </xf>
    <xf numFmtId="0" fontId="2" fillId="0" borderId="7" xfId="0" applyFont="1" applyBorder="1" applyAlignment="1" applyProtection="1">
      <alignment vertical="justify"/>
    </xf>
    <xf numFmtId="0" fontId="2" fillId="0" borderId="0" xfId="0" applyFont="1" applyBorder="1" applyAlignment="1" applyProtection="1">
      <alignment horizontal="left" vertical="justify"/>
    </xf>
    <xf numFmtId="0" fontId="6" fillId="0" borderId="2" xfId="0" applyFont="1" applyBorder="1" applyAlignment="1" applyProtection="1">
      <alignment vertical="center"/>
    </xf>
    <xf numFmtId="0" fontId="2" fillId="0" borderId="8" xfId="0" applyFont="1" applyFill="1" applyBorder="1" applyAlignment="1" applyProtection="1">
      <alignment horizontal="center" vertical="center"/>
    </xf>
    <xf numFmtId="0" fontId="2" fillId="0" borderId="0" xfId="0" applyFont="1"/>
    <xf numFmtId="1" fontId="2" fillId="0" borderId="0" xfId="0" applyNumberFormat="1" applyFont="1"/>
    <xf numFmtId="1" fontId="0" fillId="0" borderId="0" xfId="0" applyNumberFormat="1"/>
    <xf numFmtId="0" fontId="0" fillId="0" borderId="0" xfId="0" applyProtection="1">
      <protection locked="0"/>
    </xf>
    <xf numFmtId="0" fontId="13" fillId="0" borderId="0" xfId="0" applyFont="1" applyProtection="1"/>
    <xf numFmtId="0" fontId="2" fillId="0" borderId="0" xfId="0" applyFont="1" applyAlignment="1" applyProtection="1">
      <alignment horizontal="center"/>
    </xf>
    <xf numFmtId="0" fontId="2" fillId="0" borderId="0" xfId="0" applyFont="1" applyAlignment="1" applyProtection="1">
      <alignment horizontal="left"/>
    </xf>
    <xf numFmtId="0" fontId="11" fillId="0" borderId="0" xfId="0" applyFont="1" applyProtection="1"/>
    <xf numFmtId="20" fontId="0" fillId="0" borderId="0" xfId="0" applyNumberFormat="1" applyProtection="1"/>
    <xf numFmtId="0" fontId="2" fillId="0" borderId="0" xfId="0" applyFont="1" applyAlignment="1" applyProtection="1">
      <alignment horizontal="left" wrapText="1"/>
    </xf>
    <xf numFmtId="0" fontId="2" fillId="0" borderId="0" xfId="0" applyFont="1" applyProtection="1">
      <protection locked="0"/>
    </xf>
    <xf numFmtId="0" fontId="8" fillId="0" borderId="0" xfId="0" applyFont="1" applyFill="1" applyAlignment="1" applyProtection="1">
      <alignment vertical="center"/>
    </xf>
    <xf numFmtId="0" fontId="8" fillId="0" borderId="0" xfId="0" applyFont="1" applyFill="1" applyBorder="1" applyAlignment="1" applyProtection="1">
      <alignment vertical="center"/>
    </xf>
    <xf numFmtId="0" fontId="5" fillId="0" borderId="0" xfId="0" applyFont="1" applyBorder="1" applyAlignment="1" applyProtection="1">
      <alignment vertical="center"/>
    </xf>
    <xf numFmtId="164" fontId="14" fillId="0" borderId="8" xfId="0" applyNumberFormat="1" applyFont="1" applyFill="1" applyBorder="1" applyAlignment="1" applyProtection="1">
      <alignment vertical="center"/>
    </xf>
    <xf numFmtId="1" fontId="3" fillId="0" borderId="4" xfId="0" applyNumberFormat="1" applyFont="1" applyFill="1" applyBorder="1" applyAlignment="1" applyProtection="1">
      <alignment horizontal="center" vertical="center"/>
    </xf>
    <xf numFmtId="0" fontId="4" fillId="0" borderId="0" xfId="0" applyFont="1" applyAlignment="1">
      <alignment wrapText="1"/>
    </xf>
    <xf numFmtId="0" fontId="17" fillId="0" borderId="0" xfId="0" applyFont="1" applyFill="1" applyAlignment="1" applyProtection="1">
      <alignment vertical="center"/>
    </xf>
    <xf numFmtId="0" fontId="18" fillId="0" borderId="0" xfId="0" applyFont="1" applyAlignment="1" applyProtection="1">
      <alignment vertical="center"/>
    </xf>
    <xf numFmtId="0" fontId="0" fillId="0" borderId="0" xfId="0" quotePrefix="1" applyNumberFormat="1" applyAlignment="1">
      <alignment vertical="top"/>
    </xf>
    <xf numFmtId="0" fontId="0" fillId="0" borderId="0" xfId="0" quotePrefix="1" applyNumberFormat="1" applyAlignment="1">
      <alignment vertical="top" wrapText="1"/>
    </xf>
    <xf numFmtId="0" fontId="0" fillId="0" borderId="0" xfId="0" applyNumberFormat="1" applyAlignment="1">
      <alignment vertical="top" wrapText="1"/>
    </xf>
    <xf numFmtId="0" fontId="0" fillId="0" borderId="0" xfId="0" applyAlignment="1">
      <alignment vertical="top"/>
    </xf>
    <xf numFmtId="0" fontId="0" fillId="0" borderId="0" xfId="0" applyAlignment="1">
      <alignment vertical="top" wrapText="1"/>
    </xf>
    <xf numFmtId="0" fontId="19" fillId="0" borderId="1" xfId="2" applyFont="1" applyFill="1" applyBorder="1" applyAlignment="1">
      <alignment wrapText="1"/>
    </xf>
    <xf numFmtId="0" fontId="4" fillId="0" borderId="0" xfId="0" applyFont="1" applyBorder="1" applyAlignment="1" applyProtection="1">
      <alignment horizontal="left" vertical="center"/>
    </xf>
    <xf numFmtId="0" fontId="17" fillId="0" borderId="0" xfId="0" applyFont="1" applyAlignment="1" applyProtection="1">
      <alignment vertical="center"/>
    </xf>
    <xf numFmtId="0" fontId="17" fillId="0" borderId="0" xfId="0" applyFont="1" applyAlignment="1">
      <alignment wrapText="1"/>
    </xf>
    <xf numFmtId="0" fontId="0" fillId="0" borderId="0" xfId="0" applyFill="1" applyBorder="1" applyAlignment="1" applyProtection="1">
      <alignment horizontal="left" vertical="center"/>
    </xf>
    <xf numFmtId="0" fontId="4" fillId="0" borderId="0" xfId="0" applyFont="1" applyAlignment="1" applyProtection="1">
      <alignment vertical="center"/>
    </xf>
    <xf numFmtId="164" fontId="16" fillId="0" borderId="0" xfId="0" applyNumberFormat="1" applyFont="1" applyFill="1" applyBorder="1" applyAlignment="1" applyProtection="1">
      <alignment horizontal="right" vertical="center"/>
    </xf>
    <xf numFmtId="0" fontId="18" fillId="0" borderId="0" xfId="0" applyFont="1" applyProtection="1"/>
    <xf numFmtId="0" fontId="0" fillId="0" borderId="0" xfId="0" applyNumberFormat="1" applyAlignment="1">
      <alignment vertical="top"/>
    </xf>
    <xf numFmtId="0" fontId="12" fillId="0" borderId="0" xfId="0" applyFont="1" applyBorder="1" applyAlignment="1" applyProtection="1">
      <alignment vertical="center" wrapText="1"/>
    </xf>
    <xf numFmtId="0" fontId="12" fillId="0" borderId="0" xfId="0" applyFont="1" applyBorder="1" applyAlignment="1" applyProtection="1">
      <alignment vertical="center"/>
    </xf>
    <xf numFmtId="0" fontId="21" fillId="0" borderId="0" xfId="0" applyFont="1" applyBorder="1" applyAlignment="1" applyProtection="1">
      <alignment vertical="center" wrapText="1"/>
    </xf>
    <xf numFmtId="0" fontId="21" fillId="0" borderId="0" xfId="0" applyFont="1" applyBorder="1" applyAlignment="1" applyProtection="1">
      <alignment vertical="center"/>
    </xf>
    <xf numFmtId="0" fontId="12" fillId="0" borderId="0" xfId="0" applyFont="1"/>
    <xf numFmtId="0" fontId="22" fillId="0" borderId="0" xfId="0" applyFont="1" applyAlignment="1" applyProtection="1">
      <alignment horizontal="right" vertical="center"/>
    </xf>
    <xf numFmtId="0" fontId="1" fillId="0" borderId="0" xfId="0" applyFont="1" applyProtection="1"/>
    <xf numFmtId="0" fontId="23" fillId="0" borderId="0" xfId="0" applyFont="1" applyAlignment="1" applyProtection="1">
      <alignment vertical="center"/>
    </xf>
    <xf numFmtId="0" fontId="23" fillId="0" borderId="0" xfId="0" applyFont="1" applyBorder="1" applyAlignment="1" applyProtection="1">
      <alignment vertical="center"/>
    </xf>
    <xf numFmtId="0" fontId="2" fillId="0" borderId="4" xfId="0" applyFont="1" applyFill="1" applyBorder="1" applyAlignment="1" applyProtection="1">
      <alignment horizontal="center" vertical="center"/>
    </xf>
    <xf numFmtId="0" fontId="0" fillId="0" borderId="0" xfId="0" applyFont="1" applyProtection="1"/>
    <xf numFmtId="165" fontId="4" fillId="2" borderId="0" xfId="0" applyNumberFormat="1" applyFont="1" applyFill="1" applyBorder="1" applyAlignment="1" applyProtection="1">
      <alignment horizontal="center" vertical="center"/>
    </xf>
    <xf numFmtId="0" fontId="4" fillId="0" borderId="0" xfId="0" applyFont="1" applyBorder="1" applyAlignment="1" applyProtection="1">
      <alignment vertical="center"/>
    </xf>
    <xf numFmtId="0" fontId="2" fillId="0" borderId="0" xfId="0" applyFont="1" applyFill="1" applyBorder="1" applyAlignment="1" applyProtection="1">
      <alignment horizontal="center" vertical="center"/>
    </xf>
    <xf numFmtId="0" fontId="4" fillId="2" borderId="0" xfId="0" applyFont="1" applyFill="1" applyBorder="1" applyAlignment="1" applyProtection="1">
      <alignment horizontal="left" vertical="center"/>
    </xf>
    <xf numFmtId="0" fontId="4" fillId="2" borderId="0" xfId="0" applyFont="1" applyFill="1" applyBorder="1" applyAlignment="1" applyProtection="1">
      <alignment horizontal="left"/>
    </xf>
    <xf numFmtId="14" fontId="0" fillId="0" borderId="0" xfId="0" applyNumberFormat="1"/>
    <xf numFmtId="0" fontId="24" fillId="0" borderId="0" xfId="0" applyFont="1" applyAlignment="1" applyProtection="1">
      <alignment horizontal="left" vertical="center"/>
    </xf>
    <xf numFmtId="0" fontId="24" fillId="0" borderId="0" xfId="0" applyFont="1" applyAlignment="1" applyProtection="1">
      <alignment vertical="center"/>
    </xf>
    <xf numFmtId="0" fontId="24" fillId="0" borderId="0" xfId="0" applyFont="1" applyBorder="1" applyAlignment="1" applyProtection="1">
      <alignment vertical="center"/>
    </xf>
    <xf numFmtId="0" fontId="22" fillId="0" borderId="0" xfId="0" applyFont="1" applyAlignment="1" applyProtection="1">
      <alignment vertical="center"/>
    </xf>
    <xf numFmtId="0" fontId="25" fillId="0" borderId="0" xfId="0" applyFont="1" applyAlignment="1" applyProtection="1">
      <alignment horizontal="right" vertical="center"/>
    </xf>
    <xf numFmtId="0" fontId="1" fillId="0" borderId="0" xfId="0" applyFont="1" applyBorder="1" applyAlignment="1" applyProtection="1">
      <alignment vertical="center"/>
    </xf>
    <xf numFmtId="0" fontId="2" fillId="0" borderId="9" xfId="0" applyNumberFormat="1" applyFont="1" applyBorder="1" applyAlignment="1" applyProtection="1">
      <alignment vertical="justify"/>
    </xf>
    <xf numFmtId="0" fontId="2" fillId="0" borderId="0" xfId="0" applyNumberFormat="1" applyFont="1" applyBorder="1" applyAlignment="1" applyProtection="1">
      <alignment vertical="justify"/>
    </xf>
    <xf numFmtId="0" fontId="2" fillId="0" borderId="2" xfId="0" applyNumberFormat="1" applyFont="1" applyBorder="1" applyAlignment="1" applyProtection="1">
      <alignment vertical="justify"/>
    </xf>
    <xf numFmtId="0" fontId="8" fillId="0" borderId="0" xfId="0" applyFont="1" applyBorder="1" applyAlignment="1" applyProtection="1">
      <alignment horizontal="center" vertical="center"/>
    </xf>
    <xf numFmtId="1" fontId="4" fillId="0" borderId="0" xfId="0" applyNumberFormat="1" applyFont="1"/>
    <xf numFmtId="0" fontId="4" fillId="0" borderId="0" xfId="0" applyFont="1" applyBorder="1" applyAlignment="1" applyProtection="1">
      <alignment horizontal="left" vertical="justify"/>
    </xf>
    <xf numFmtId="0" fontId="8" fillId="0" borderId="0" xfId="0" applyFont="1" applyBorder="1" applyAlignment="1" applyProtection="1">
      <alignment horizontal="left" vertical="justify"/>
    </xf>
    <xf numFmtId="0" fontId="4" fillId="0" borderId="0" xfId="0" applyFont="1" applyBorder="1" applyAlignment="1" applyProtection="1">
      <alignment horizontal="center" vertical="center"/>
    </xf>
    <xf numFmtId="0" fontId="31" fillId="3" borderId="0" xfId="0" applyFont="1" applyFill="1" applyAlignment="1" applyProtection="1">
      <alignment vertical="center"/>
    </xf>
    <xf numFmtId="0" fontId="31" fillId="3" borderId="0" xfId="0" applyFont="1" applyFill="1" applyAlignment="1" applyProtection="1">
      <alignment horizontal="right" vertical="center"/>
    </xf>
    <xf numFmtId="0" fontId="32" fillId="3" borderId="0" xfId="0" applyFont="1" applyFill="1" applyAlignment="1" applyProtection="1">
      <alignment horizontal="right" vertical="center"/>
    </xf>
    <xf numFmtId="0" fontId="4" fillId="0" borderId="0" xfId="0" applyFont="1"/>
    <xf numFmtId="0" fontId="8" fillId="0" borderId="0" xfId="0" applyFont="1"/>
    <xf numFmtId="0" fontId="15" fillId="0" borderId="0" xfId="0" applyFont="1" applyBorder="1" applyAlignment="1" applyProtection="1">
      <alignment vertical="center" wrapText="1"/>
    </xf>
    <xf numFmtId="0" fontId="4" fillId="0" borderId="4" xfId="0" applyFont="1" applyBorder="1" applyAlignment="1" applyProtection="1">
      <alignment horizontal="center" vertical="center"/>
    </xf>
    <xf numFmtId="0" fontId="4" fillId="0" borderId="9" xfId="0" applyFont="1" applyBorder="1" applyAlignment="1" applyProtection="1">
      <alignment vertical="center"/>
    </xf>
    <xf numFmtId="0" fontId="4" fillId="0" borderId="2" xfId="0" applyFont="1" applyBorder="1" applyAlignment="1" applyProtection="1">
      <alignment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horizontal="justify" vertical="center"/>
    </xf>
    <xf numFmtId="164" fontId="4" fillId="0" borderId="0" xfId="0" applyNumberFormat="1" applyFont="1" applyFill="1" applyBorder="1" applyAlignment="1" applyProtection="1">
      <alignment horizontal="right" vertical="center"/>
    </xf>
    <xf numFmtId="14" fontId="4" fillId="3" borderId="0" xfId="0" applyNumberFormat="1" applyFont="1" applyFill="1" applyBorder="1" applyAlignment="1" applyProtection="1">
      <alignment horizontal="center" vertical="center"/>
      <protection locked="0"/>
    </xf>
    <xf numFmtId="14" fontId="4" fillId="2" borderId="8" xfId="0" applyNumberFormat="1" applyFont="1" applyFill="1" applyBorder="1" applyAlignment="1" applyProtection="1">
      <alignment vertical="center"/>
    </xf>
    <xf numFmtId="14" fontId="4" fillId="2" borderId="4" xfId="0" applyNumberFormat="1" applyFont="1" applyFill="1" applyBorder="1" applyAlignment="1" applyProtection="1">
      <alignment vertical="center"/>
    </xf>
    <xf numFmtId="14" fontId="4" fillId="0" borderId="4" xfId="0" applyNumberFormat="1" applyFont="1" applyBorder="1" applyAlignment="1" applyProtection="1">
      <alignment vertical="center"/>
    </xf>
    <xf numFmtId="0" fontId="2" fillId="0" borderId="0" xfId="0" applyFont="1" applyAlignment="1" applyProtection="1">
      <alignment horizontal="left" vertical="center"/>
    </xf>
    <xf numFmtId="0" fontId="2" fillId="2" borderId="4" xfId="0" applyFont="1" applyFill="1" applyBorder="1" applyAlignment="1" applyProtection="1">
      <alignment vertical="center"/>
    </xf>
    <xf numFmtId="0" fontId="2" fillId="0" borderId="0" xfId="0" applyFont="1" applyAlignment="1" applyProtection="1">
      <alignment vertical="center"/>
    </xf>
    <xf numFmtId="165" fontId="2" fillId="0" borderId="0" xfId="3" applyNumberFormat="1" applyFont="1" applyFill="1" applyBorder="1" applyAlignment="1" applyProtection="1">
      <alignment horizontal="right" vertical="center"/>
    </xf>
    <xf numFmtId="0" fontId="16" fillId="0" borderId="0" xfId="0" applyFont="1" applyAlignment="1" applyProtection="1">
      <alignment vertical="center"/>
    </xf>
    <xf numFmtId="0" fontId="2" fillId="0" borderId="0" xfId="0" applyFont="1" applyBorder="1" applyAlignment="1" applyProtection="1">
      <alignment vertical="center"/>
    </xf>
    <xf numFmtId="164" fontId="2" fillId="0" borderId="0" xfId="0" applyNumberFormat="1" applyFont="1" applyFill="1" applyBorder="1" applyAlignment="1" applyProtection="1">
      <alignment horizontal="center"/>
    </xf>
    <xf numFmtId="0" fontId="4" fillId="0" borderId="0" xfId="0" applyFont="1" applyAlignment="1" applyProtection="1">
      <alignment horizontal="center" vertical="center"/>
    </xf>
    <xf numFmtId="0" fontId="2" fillId="0" borderId="0" xfId="0" applyNumberFormat="1" applyFont="1" applyFill="1" applyBorder="1" applyAlignment="1" applyProtection="1">
      <alignment horizontal="left" vertical="center"/>
      <protection locked="0"/>
    </xf>
    <xf numFmtId="0" fontId="2" fillId="0" borderId="0" xfId="0" applyFont="1" applyFill="1" applyBorder="1" applyAlignment="1" applyProtection="1">
      <alignment vertical="center"/>
    </xf>
    <xf numFmtId="0" fontId="4" fillId="0" borderId="0" xfId="0" applyFont="1" applyFill="1" applyBorder="1" applyAlignment="1" applyProtection="1">
      <alignment vertical="center"/>
      <protection locked="0"/>
    </xf>
    <xf numFmtId="165" fontId="4" fillId="0" borderId="0" xfId="3" applyNumberFormat="1" applyFont="1" applyFill="1" applyBorder="1" applyAlignment="1" applyProtection="1">
      <alignment horizontal="right" vertical="center"/>
    </xf>
    <xf numFmtId="0" fontId="1" fillId="4" borderId="4" xfId="0" applyFont="1" applyFill="1" applyBorder="1" applyAlignment="1" applyProtection="1">
      <alignment vertical="center"/>
      <protection locked="0"/>
    </xf>
    <xf numFmtId="0" fontId="4" fillId="4" borderId="4" xfId="0" applyFont="1" applyFill="1" applyBorder="1" applyAlignment="1" applyProtection="1">
      <alignment vertical="center"/>
      <protection locked="0"/>
    </xf>
    <xf numFmtId="0" fontId="8" fillId="4" borderId="0" xfId="0" applyFont="1" applyFill="1" applyAlignment="1" applyProtection="1">
      <alignment vertical="center"/>
    </xf>
    <xf numFmtId="0" fontId="4" fillId="0" borderId="0" xfId="0" applyFont="1" applyBorder="1" applyAlignment="1" applyProtection="1">
      <alignment horizontal="left" vertical="center" wrapText="1"/>
    </xf>
    <xf numFmtId="0" fontId="8" fillId="0" borderId="8" xfId="0" applyFont="1" applyBorder="1" applyAlignment="1" applyProtection="1">
      <alignment vertical="center"/>
    </xf>
    <xf numFmtId="0" fontId="4" fillId="0" borderId="10" xfId="0" applyFont="1" applyBorder="1" applyAlignment="1" applyProtection="1">
      <alignment vertical="center"/>
    </xf>
    <xf numFmtId="0" fontId="4" fillId="0" borderId="8" xfId="0" applyFont="1" applyBorder="1" applyAlignment="1" applyProtection="1">
      <alignment vertical="center"/>
    </xf>
    <xf numFmtId="165" fontId="4" fillId="0" borderId="4" xfId="3" applyNumberFormat="1" applyFont="1" applyFill="1" applyBorder="1" applyAlignment="1" applyProtection="1">
      <alignment horizontal="right" vertical="center"/>
      <protection locked="0"/>
    </xf>
    <xf numFmtId="0" fontId="8" fillId="5" borderId="4" xfId="0" applyFont="1" applyFill="1" applyBorder="1" applyAlignment="1" applyProtection="1">
      <alignment horizontal="center" vertical="center"/>
      <protection locked="0"/>
    </xf>
    <xf numFmtId="0" fontId="4" fillId="0" borderId="8" xfId="0" applyFont="1" applyBorder="1" applyAlignment="1" applyProtection="1">
      <alignment horizontal="center" vertical="center"/>
    </xf>
    <xf numFmtId="0" fontId="2" fillId="0" borderId="10" xfId="0" applyFont="1" applyBorder="1" applyAlignment="1" applyProtection="1">
      <alignment horizontal="left" vertical="top"/>
    </xf>
    <xf numFmtId="0" fontId="8" fillId="0" borderId="10" xfId="0" applyFont="1" applyBorder="1" applyAlignment="1" applyProtection="1">
      <alignment horizontal="center" vertical="center"/>
    </xf>
    <xf numFmtId="0" fontId="8" fillId="0" borderId="11" xfId="0" applyFont="1" applyBorder="1" applyAlignment="1" applyProtection="1">
      <alignment horizontal="center" vertical="center"/>
    </xf>
    <xf numFmtId="0" fontId="2" fillId="0" borderId="8" xfId="0" applyFont="1" applyBorder="1" applyAlignment="1" applyProtection="1">
      <alignment horizontal="left" vertical="top"/>
    </xf>
    <xf numFmtId="0" fontId="8" fillId="5" borderId="0"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33" fillId="0" borderId="9" xfId="0" applyFont="1" applyFill="1" applyBorder="1" applyAlignment="1">
      <alignment horizontal="right" vertical="center" wrapText="1"/>
    </xf>
    <xf numFmtId="0" fontId="33" fillId="0" borderId="6" xfId="0" applyFont="1" applyFill="1" applyBorder="1" applyAlignment="1">
      <alignment horizontal="center" vertical="center" wrapText="1"/>
    </xf>
    <xf numFmtId="0" fontId="34" fillId="6" borderId="4" xfId="0" applyFont="1" applyFill="1" applyBorder="1" applyAlignment="1">
      <alignment vertical="center" wrapText="1"/>
    </xf>
    <xf numFmtId="0" fontId="33" fillId="0" borderId="12" xfId="0" applyFont="1" applyBorder="1" applyAlignment="1">
      <alignment vertical="center" wrapText="1"/>
    </xf>
    <xf numFmtId="0" fontId="33" fillId="0" borderId="9" xfId="0" applyFont="1" applyBorder="1" applyAlignment="1">
      <alignment vertical="center" wrapText="1"/>
    </xf>
    <xf numFmtId="0" fontId="33" fillId="0" borderId="0" xfId="0" applyFont="1" applyBorder="1" applyAlignment="1">
      <alignment vertical="center" wrapText="1"/>
    </xf>
    <xf numFmtId="0" fontId="33" fillId="0" borderId="0" xfId="0" applyFont="1" applyBorder="1" applyAlignment="1">
      <alignment horizontal="left" vertical="center" wrapText="1"/>
    </xf>
    <xf numFmtId="0" fontId="33" fillId="0" borderId="0" xfId="0" applyFont="1" applyAlignment="1">
      <alignment horizontal="left" vertical="center"/>
    </xf>
    <xf numFmtId="0" fontId="33" fillId="0" borderId="0" xfId="0" applyFont="1" applyFill="1" applyBorder="1" applyAlignment="1">
      <alignment horizontal="center" vertical="center" wrapText="1"/>
    </xf>
    <xf numFmtId="0" fontId="33" fillId="0" borderId="3" xfId="0" applyFont="1" applyBorder="1" applyAlignment="1">
      <alignment horizontal="center" vertical="center" wrapText="1"/>
    </xf>
    <xf numFmtId="0" fontId="33" fillId="0" borderId="2" xfId="0" applyFont="1" applyBorder="1" applyAlignment="1">
      <alignment horizontal="left" vertical="center" wrapText="1"/>
    </xf>
    <xf numFmtId="0" fontId="6" fillId="0" borderId="0" xfId="0" applyFont="1"/>
    <xf numFmtId="0" fontId="35" fillId="5" borderId="4" xfId="0" applyFont="1" applyFill="1" applyBorder="1" applyAlignment="1" applyProtection="1">
      <alignment vertical="center" wrapText="1"/>
      <protection locked="0"/>
    </xf>
    <xf numFmtId="0" fontId="4" fillId="0" borderId="4" xfId="0" applyFont="1" applyBorder="1" applyAlignment="1">
      <alignment vertical="center"/>
    </xf>
    <xf numFmtId="0" fontId="35" fillId="0" borderId="0" xfId="0" applyFont="1" applyBorder="1" applyAlignment="1">
      <alignment vertical="center" wrapText="1"/>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5" xfId="0" applyFont="1" applyFill="1" applyBorder="1"/>
    <xf numFmtId="0" fontId="4" fillId="0" borderId="6" xfId="0" applyFont="1" applyFill="1" applyBorder="1" applyAlignment="1">
      <alignment horizontal="center" vertical="center"/>
    </xf>
    <xf numFmtId="0" fontId="4" fillId="0" borderId="9" xfId="0" applyFont="1" applyBorder="1"/>
    <xf numFmtId="0" fontId="36" fillId="0" borderId="0" xfId="0" applyFont="1" applyFill="1" applyBorder="1" applyAlignment="1">
      <alignment horizontal="center" vertical="center" wrapText="1"/>
    </xf>
    <xf numFmtId="0" fontId="36" fillId="0" borderId="0" xfId="0" applyFont="1" applyBorder="1" applyAlignment="1">
      <alignment vertical="center" wrapText="1"/>
    </xf>
    <xf numFmtId="0" fontId="4" fillId="0" borderId="12" xfId="0" applyFont="1" applyBorder="1"/>
    <xf numFmtId="0" fontId="4" fillId="0" borderId="2" xfId="0" applyFont="1" applyBorder="1"/>
    <xf numFmtId="0" fontId="4" fillId="0" borderId="0" xfId="0" applyFont="1" applyBorder="1"/>
    <xf numFmtId="0" fontId="33" fillId="5" borderId="4" xfId="0" applyFont="1" applyFill="1" applyBorder="1" applyAlignment="1" applyProtection="1">
      <alignment vertical="center" wrapText="1"/>
      <protection locked="0"/>
    </xf>
    <xf numFmtId="0" fontId="37" fillId="0" borderId="0" xfId="0" applyFont="1"/>
    <xf numFmtId="0" fontId="4" fillId="0" borderId="0" xfId="0" applyFont="1" applyFill="1"/>
    <xf numFmtId="0" fontId="33" fillId="0" borderId="0" xfId="0" applyFont="1" applyFill="1" applyBorder="1" applyAlignment="1">
      <alignment horizontal="right" vertical="center" wrapText="1"/>
    </xf>
    <xf numFmtId="0" fontId="4" fillId="0" borderId="11" xfId="0" applyFont="1" applyBorder="1" applyAlignment="1" applyProtection="1">
      <alignment vertical="center"/>
    </xf>
    <xf numFmtId="0" fontId="35" fillId="5" borderId="4" xfId="0" applyFont="1" applyFill="1" applyBorder="1" applyAlignment="1" applyProtection="1">
      <alignment horizontal="center" vertical="center" wrapText="1"/>
      <protection locked="0"/>
    </xf>
    <xf numFmtId="0" fontId="38" fillId="5" borderId="4" xfId="0" applyFont="1" applyFill="1" applyBorder="1" applyAlignment="1" applyProtection="1">
      <alignment vertical="center" wrapText="1"/>
      <protection locked="0"/>
    </xf>
    <xf numFmtId="0" fontId="8" fillId="4" borderId="11" xfId="0" applyFont="1" applyFill="1" applyBorder="1" applyAlignment="1" applyProtection="1">
      <alignment vertical="center"/>
      <protection locked="0"/>
    </xf>
    <xf numFmtId="0" fontId="4"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protection locked="0"/>
    </xf>
    <xf numFmtId="0" fontId="8" fillId="5" borderId="0" xfId="0" applyFont="1" applyFill="1" applyAlignment="1" applyProtection="1">
      <alignment vertical="center"/>
    </xf>
    <xf numFmtId="0" fontId="8" fillId="4" borderId="4" xfId="0" applyFont="1" applyFill="1" applyBorder="1" applyAlignment="1" applyProtection="1">
      <alignment vertical="center"/>
      <protection locked="0"/>
    </xf>
    <xf numFmtId="0" fontId="8" fillId="4" borderId="8" xfId="0" applyFont="1" applyFill="1" applyBorder="1" applyAlignment="1" applyProtection="1">
      <alignment vertical="center"/>
      <protection locked="0"/>
    </xf>
    <xf numFmtId="0" fontId="8" fillId="4" borderId="4" xfId="0" applyFont="1" applyFill="1" applyBorder="1" applyAlignment="1" applyProtection="1">
      <alignment horizontal="center" vertical="center"/>
      <protection locked="0"/>
    </xf>
    <xf numFmtId="4" fontId="4" fillId="4" borderId="11" xfId="0" applyNumberFormat="1" applyFont="1" applyFill="1" applyBorder="1" applyAlignment="1" applyProtection="1">
      <alignment horizontal="right" vertical="center"/>
      <protection locked="0"/>
    </xf>
    <xf numFmtId="0" fontId="4" fillId="4" borderId="11" xfId="0" applyFont="1" applyFill="1" applyBorder="1" applyAlignment="1" applyProtection="1">
      <alignment vertical="center"/>
      <protection locked="0"/>
    </xf>
    <xf numFmtId="0" fontId="4" fillId="4" borderId="3" xfId="0" applyFont="1" applyFill="1" applyBorder="1" applyAlignment="1" applyProtection="1">
      <alignment horizontal="left" vertical="center"/>
      <protection locked="0"/>
    </xf>
    <xf numFmtId="0" fontId="4" fillId="4" borderId="3" xfId="0" applyFont="1" applyFill="1" applyBorder="1" applyAlignment="1" applyProtection="1">
      <alignment vertical="center"/>
      <protection locked="0"/>
    </xf>
    <xf numFmtId="0" fontId="4" fillId="4" borderId="0" xfId="0" applyFont="1" applyFill="1" applyBorder="1" applyAlignment="1" applyProtection="1">
      <alignment horizontal="left" vertical="center"/>
      <protection locked="0"/>
    </xf>
    <xf numFmtId="0" fontId="4" fillId="4" borderId="0" xfId="0" applyFont="1" applyFill="1" applyBorder="1" applyAlignment="1" applyProtection="1">
      <alignment vertical="center"/>
      <protection locked="0"/>
    </xf>
    <xf numFmtId="0" fontId="4" fillId="4" borderId="6" xfId="0" applyFont="1" applyFill="1" applyBorder="1" applyAlignment="1" applyProtection="1">
      <alignment horizontal="left" vertical="center"/>
      <protection locked="0"/>
    </xf>
    <xf numFmtId="0" fontId="4" fillId="4" borderId="6" xfId="0" applyFont="1" applyFill="1" applyBorder="1" applyAlignment="1" applyProtection="1">
      <alignment vertical="center"/>
    </xf>
    <xf numFmtId="0" fontId="4" fillId="4" borderId="7" xfId="0" applyFont="1" applyFill="1" applyBorder="1" applyAlignment="1" applyProtection="1">
      <alignment vertical="center"/>
    </xf>
    <xf numFmtId="0" fontId="4" fillId="4" borderId="11" xfId="0" applyFont="1" applyFill="1" applyBorder="1" applyAlignment="1" applyProtection="1">
      <alignment horizontal="left" vertical="center"/>
      <protection locked="0"/>
    </xf>
    <xf numFmtId="165" fontId="2" fillId="4" borderId="4" xfId="3" applyNumberFormat="1" applyFont="1" applyFill="1" applyBorder="1" applyAlignment="1" applyProtection="1">
      <alignment horizontal="right" vertical="center"/>
      <protection locked="0"/>
    </xf>
    <xf numFmtId="3" fontId="4" fillId="4" borderId="4" xfId="0" applyNumberFormat="1" applyFont="1" applyFill="1" applyBorder="1" applyAlignment="1" applyProtection="1">
      <alignment vertical="center"/>
      <protection locked="0"/>
    </xf>
    <xf numFmtId="167" fontId="4" fillId="4" borderId="4" xfId="0" applyNumberFormat="1" applyFont="1" applyFill="1" applyBorder="1" applyAlignment="1" applyProtection="1">
      <alignment vertical="center"/>
      <protection locked="0"/>
    </xf>
    <xf numFmtId="166" fontId="0" fillId="4" borderId="4" xfId="0" applyNumberFormat="1" applyFill="1" applyBorder="1" applyAlignment="1" applyProtection="1">
      <alignment vertical="center"/>
      <protection locked="0"/>
    </xf>
    <xf numFmtId="0" fontId="0" fillId="4" borderId="8" xfId="0" applyFill="1" applyBorder="1" applyAlignment="1" applyProtection="1">
      <alignment horizontal="left" vertical="center"/>
      <protection locked="0"/>
    </xf>
    <xf numFmtId="0" fontId="0" fillId="4" borderId="10" xfId="0" applyFill="1" applyBorder="1" applyAlignment="1" applyProtection="1">
      <alignment horizontal="left" vertical="center"/>
      <protection locked="0"/>
    </xf>
    <xf numFmtId="0" fontId="0" fillId="4" borderId="11" xfId="0" applyFill="1" applyBorder="1" applyAlignment="1" applyProtection="1">
      <alignment horizontal="left" vertical="center"/>
      <protection locked="0"/>
    </xf>
    <xf numFmtId="0" fontId="6" fillId="0" borderId="15" xfId="0" applyFont="1" applyBorder="1" applyAlignment="1" applyProtection="1">
      <alignment horizontal="center" vertical="center" textRotation="90"/>
    </xf>
    <xf numFmtId="0" fontId="6" fillId="0" borderId="12" xfId="0" applyFont="1" applyBorder="1" applyAlignment="1" applyProtection="1">
      <alignment horizontal="center" vertical="center" textRotation="90"/>
    </xf>
    <xf numFmtId="0" fontId="6" fillId="0" borderId="16" xfId="0" applyFont="1" applyBorder="1" applyAlignment="1" applyProtection="1">
      <alignment horizontal="center" vertical="center" textRotation="90"/>
    </xf>
    <xf numFmtId="0" fontId="4" fillId="4" borderId="8" xfId="0" applyFont="1" applyFill="1" applyBorder="1" applyAlignment="1" applyProtection="1">
      <alignment horizontal="center" vertical="center"/>
      <protection locked="0"/>
    </xf>
    <xf numFmtId="0" fontId="4" fillId="5" borderId="10" xfId="0" applyFont="1" applyFill="1" applyBorder="1" applyAlignment="1" applyProtection="1">
      <alignment horizontal="center" vertical="center"/>
      <protection locked="0"/>
    </xf>
    <xf numFmtId="0" fontId="4" fillId="5" borderId="11" xfId="0" applyFont="1" applyFill="1" applyBorder="1" applyAlignment="1" applyProtection="1">
      <alignment horizontal="center" vertical="center"/>
      <protection locked="0"/>
    </xf>
    <xf numFmtId="0" fontId="2" fillId="0" borderId="10" xfId="0" applyFont="1" applyBorder="1" applyAlignment="1" applyProtection="1">
      <alignment horizontal="left" vertical="top"/>
    </xf>
    <xf numFmtId="0" fontId="2" fillId="0" borderId="11" xfId="0" applyFont="1" applyBorder="1" applyAlignment="1" applyProtection="1">
      <alignment horizontal="left" vertical="top"/>
    </xf>
    <xf numFmtId="0" fontId="4" fillId="0" borderId="10" xfId="0" applyFont="1" applyBorder="1" applyAlignment="1" applyProtection="1">
      <alignment horizontal="left" vertical="center"/>
    </xf>
    <xf numFmtId="0" fontId="8" fillId="0" borderId="10" xfId="0" applyFont="1" applyBorder="1" applyAlignment="1" applyProtection="1">
      <alignment horizontal="left" vertical="center"/>
    </xf>
    <xf numFmtId="0" fontId="8" fillId="4" borderId="10" xfId="0" applyFont="1" applyFill="1" applyBorder="1" applyAlignment="1" applyProtection="1">
      <alignment horizontal="left" vertical="center"/>
    </xf>
    <xf numFmtId="0" fontId="8" fillId="0" borderId="11" xfId="0" applyFont="1" applyBorder="1" applyAlignment="1" applyProtection="1">
      <alignment horizontal="left" vertical="center"/>
    </xf>
    <xf numFmtId="0" fontId="9" fillId="0" borderId="10" xfId="0" applyFont="1" applyBorder="1" applyAlignment="1" applyProtection="1">
      <alignment vertical="center" wrapText="1"/>
    </xf>
    <xf numFmtId="0" fontId="9" fillId="0" borderId="10" xfId="0" applyFont="1" applyBorder="1" applyAlignment="1" applyProtection="1">
      <alignment vertical="center"/>
    </xf>
    <xf numFmtId="0" fontId="9" fillId="0" borderId="11" xfId="0" applyFont="1" applyBorder="1" applyAlignment="1" applyProtection="1">
      <alignment vertical="center"/>
    </xf>
    <xf numFmtId="0" fontId="2" fillId="0" borderId="10" xfId="0" applyFont="1" applyBorder="1" applyAlignment="1" applyProtection="1">
      <alignment vertical="top"/>
    </xf>
    <xf numFmtId="0" fontId="2" fillId="0" borderId="11" xfId="0" applyFont="1" applyBorder="1" applyAlignment="1" applyProtection="1">
      <alignment vertical="top"/>
    </xf>
    <xf numFmtId="0" fontId="15" fillId="2" borderId="8" xfId="0" applyFont="1" applyFill="1" applyBorder="1" applyAlignment="1" applyProtection="1">
      <alignment vertical="center"/>
    </xf>
    <xf numFmtId="0" fontId="15" fillId="2" borderId="10" xfId="0" applyFont="1" applyFill="1" applyBorder="1" applyAlignment="1" applyProtection="1">
      <alignment vertical="center"/>
    </xf>
    <xf numFmtId="0" fontId="15" fillId="2" borderId="11" xfId="0" applyFont="1" applyFill="1" applyBorder="1" applyAlignment="1" applyProtection="1">
      <alignment vertical="center"/>
    </xf>
    <xf numFmtId="0" fontId="3" fillId="0" borderId="0" xfId="0" applyFont="1" applyBorder="1" applyAlignment="1" applyProtection="1">
      <alignment horizontal="left" vertical="center"/>
    </xf>
    <xf numFmtId="0" fontId="9" fillId="0" borderId="0" xfId="0" applyFont="1" applyBorder="1" applyAlignment="1" applyProtection="1">
      <alignment vertical="center"/>
    </xf>
    <xf numFmtId="0" fontId="8" fillId="0" borderId="0" xfId="0" applyFont="1" applyAlignment="1" applyProtection="1">
      <alignment horizontal="left" vertical="center"/>
    </xf>
    <xf numFmtId="0" fontId="8" fillId="4" borderId="0" xfId="0" applyFont="1" applyFill="1" applyAlignment="1" applyProtection="1">
      <alignment horizontal="left" vertical="center"/>
    </xf>
    <xf numFmtId="0" fontId="4" fillId="0" borderId="10" xfId="0" applyFont="1" applyBorder="1" applyAlignment="1" applyProtection="1">
      <alignment horizontal="left" vertical="justify"/>
    </xf>
    <xf numFmtId="0" fontId="8" fillId="0" borderId="10" xfId="0" applyFont="1" applyBorder="1" applyAlignment="1" applyProtection="1">
      <alignment horizontal="left" vertical="justify"/>
    </xf>
    <xf numFmtId="0" fontId="8" fillId="4" borderId="10" xfId="0" applyFont="1" applyFill="1" applyBorder="1" applyAlignment="1" applyProtection="1">
      <alignment horizontal="left" vertical="justify"/>
    </xf>
    <xf numFmtId="0" fontId="8" fillId="0" borderId="11" xfId="0" applyFont="1" applyBorder="1" applyAlignment="1" applyProtection="1">
      <alignment horizontal="left" vertical="justify"/>
    </xf>
    <xf numFmtId="0" fontId="4" fillId="0" borderId="8"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11" xfId="0" applyFont="1" applyBorder="1" applyAlignment="1" applyProtection="1">
      <alignment horizontal="center" vertical="center"/>
    </xf>
    <xf numFmtId="0" fontId="2" fillId="0" borderId="13" xfId="0" applyFont="1" applyBorder="1" applyAlignment="1" applyProtection="1">
      <alignment horizontal="left" vertical="top" wrapText="1"/>
    </xf>
    <xf numFmtId="0" fontId="2" fillId="0" borderId="3" xfId="0" applyFont="1" applyBorder="1" applyAlignment="1" applyProtection="1">
      <alignment horizontal="left" vertical="top"/>
    </xf>
    <xf numFmtId="0" fontId="4"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2" fillId="2" borderId="10" xfId="0" applyFont="1" applyFill="1" applyBorder="1" applyAlignment="1" applyProtection="1">
      <alignment horizontal="left" vertical="top"/>
    </xf>
    <xf numFmtId="0" fontId="4" fillId="0" borderId="8"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8" xfId="0" applyFont="1" applyBorder="1" applyAlignment="1" applyProtection="1">
      <alignment horizontal="left" vertical="center"/>
    </xf>
    <xf numFmtId="0" fontId="4" fillId="4" borderId="10" xfId="0" applyFont="1" applyFill="1" applyBorder="1" applyAlignment="1" applyProtection="1">
      <alignment horizontal="left" vertical="center"/>
    </xf>
    <xf numFmtId="0" fontId="4" fillId="0" borderId="11" xfId="0" applyFont="1" applyBorder="1" applyAlignment="1" applyProtection="1">
      <alignment horizontal="left" vertical="center"/>
    </xf>
    <xf numFmtId="2" fontId="4" fillId="4" borderId="8" xfId="0" quotePrefix="1" applyNumberFormat="1" applyFont="1" applyFill="1" applyBorder="1" applyAlignment="1" applyProtection="1">
      <alignment horizontal="center" vertical="center"/>
      <protection locked="0"/>
    </xf>
    <xf numFmtId="2" fontId="4" fillId="7" borderId="10" xfId="0" quotePrefix="1" applyNumberFormat="1" applyFont="1" applyFill="1" applyBorder="1" applyAlignment="1" applyProtection="1">
      <alignment horizontal="center" vertical="center"/>
      <protection locked="0"/>
    </xf>
    <xf numFmtId="2" fontId="4" fillId="7" borderId="11" xfId="0" quotePrefix="1" applyNumberFormat="1" applyFont="1" applyFill="1" applyBorder="1" applyAlignment="1" applyProtection="1">
      <alignment horizontal="center" vertical="center"/>
      <protection locked="0"/>
    </xf>
    <xf numFmtId="0" fontId="2" fillId="2" borderId="10" xfId="0" applyFont="1" applyFill="1" applyBorder="1" applyAlignment="1" applyProtection="1">
      <alignment horizontal="left" vertical="center"/>
    </xf>
    <xf numFmtId="0" fontId="4" fillId="0" borderId="4" xfId="0" applyFont="1" applyBorder="1" applyAlignment="1" applyProtection="1">
      <alignment horizontal="left" vertical="top" wrapText="1"/>
    </xf>
    <xf numFmtId="0" fontId="4" fillId="0" borderId="4" xfId="0" applyFont="1" applyBorder="1" applyAlignment="1" applyProtection="1">
      <alignment horizontal="left" vertical="top"/>
    </xf>
    <xf numFmtId="0" fontId="4" fillId="0" borderId="4" xfId="0" applyFont="1" applyBorder="1" applyAlignment="1" applyProtection="1">
      <alignment horizontal="center" vertical="center"/>
    </xf>
    <xf numFmtId="0" fontId="2" fillId="2" borderId="13" xfId="0" applyFont="1" applyFill="1" applyBorder="1" applyAlignment="1" applyProtection="1">
      <alignment horizontal="center" vertical="top"/>
    </xf>
    <xf numFmtId="0" fontId="2" fillId="2" borderId="3" xfId="0" applyFont="1" applyFill="1" applyBorder="1" applyAlignment="1" applyProtection="1">
      <alignment horizontal="center" vertical="top"/>
    </xf>
    <xf numFmtId="0" fontId="2" fillId="4" borderId="8" xfId="0" applyFont="1" applyFill="1" applyBorder="1" applyAlignment="1" applyProtection="1">
      <alignment horizontal="center" vertical="center"/>
      <protection locked="0"/>
    </xf>
    <xf numFmtId="0" fontId="2" fillId="7" borderId="10" xfId="0" applyFont="1" applyFill="1" applyBorder="1" applyAlignment="1" applyProtection="1">
      <alignment horizontal="center" vertical="center"/>
      <protection locked="0"/>
    </xf>
    <xf numFmtId="0" fontId="2" fillId="7" borderId="11" xfId="0" applyFont="1" applyFill="1" applyBorder="1" applyAlignment="1" applyProtection="1">
      <alignment horizontal="center" vertical="center"/>
      <protection locked="0"/>
    </xf>
    <xf numFmtId="0" fontId="2" fillId="0" borderId="10" xfId="0" applyFont="1" applyBorder="1" applyAlignment="1" applyProtection="1">
      <alignment vertical="top" wrapText="1"/>
    </xf>
    <xf numFmtId="0" fontId="9" fillId="0" borderId="10" xfId="0" applyFont="1" applyBorder="1" applyAlignment="1" applyProtection="1">
      <alignment vertical="top"/>
    </xf>
    <xf numFmtId="2" fontId="4" fillId="4" borderId="8" xfId="0" applyNumberFormat="1" applyFont="1" applyFill="1" applyBorder="1" applyAlignment="1" applyProtection="1">
      <alignment horizontal="center" vertical="center"/>
      <protection locked="0"/>
    </xf>
    <xf numFmtId="2" fontId="4" fillId="7" borderId="10" xfId="0" applyNumberFormat="1" applyFont="1" applyFill="1" applyBorder="1" applyAlignment="1" applyProtection="1">
      <alignment horizontal="center" vertical="center"/>
      <protection locked="0"/>
    </xf>
    <xf numFmtId="2" fontId="4" fillId="7" borderId="11" xfId="0" applyNumberFormat="1" applyFont="1" applyFill="1" applyBorder="1" applyAlignment="1" applyProtection="1">
      <alignment horizontal="center" vertical="center"/>
      <protection locked="0"/>
    </xf>
    <xf numFmtId="164" fontId="4" fillId="4" borderId="4" xfId="0" applyNumberFormat="1" applyFont="1" applyFill="1" applyBorder="1" applyAlignment="1" applyProtection="1">
      <alignment horizontal="right"/>
      <protection locked="0"/>
    </xf>
    <xf numFmtId="164" fontId="4" fillId="7" borderId="4" xfId="0" applyNumberFormat="1" applyFont="1" applyFill="1" applyBorder="1" applyAlignment="1" applyProtection="1">
      <alignment horizontal="right"/>
      <protection locked="0"/>
    </xf>
    <xf numFmtId="0" fontId="2" fillId="0" borderId="10" xfId="0" applyFont="1" applyBorder="1" applyAlignment="1" applyProtection="1">
      <alignment horizontal="center" vertical="top"/>
    </xf>
    <xf numFmtId="0" fontId="2" fillId="0" borderId="11" xfId="0" applyFont="1" applyBorder="1" applyAlignment="1" applyProtection="1">
      <alignment horizontal="center" vertical="top"/>
    </xf>
    <xf numFmtId="0" fontId="8" fillId="0" borderId="5"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3" borderId="5" xfId="0" applyFont="1" applyFill="1" applyBorder="1" applyAlignment="1" applyProtection="1">
      <alignment horizontal="center" vertical="center"/>
    </xf>
    <xf numFmtId="0" fontId="8" fillId="3" borderId="6" xfId="0" applyFont="1" applyFill="1" applyBorder="1" applyAlignment="1" applyProtection="1">
      <alignment horizontal="center" vertical="center"/>
    </xf>
    <xf numFmtId="0" fontId="8" fillId="3" borderId="7" xfId="0" applyFont="1" applyFill="1" applyBorder="1" applyAlignment="1" applyProtection="1">
      <alignment horizontal="center" vertical="center"/>
    </xf>
    <xf numFmtId="0" fontId="8" fillId="0" borderId="13" xfId="0" applyFont="1" applyFill="1" applyBorder="1" applyAlignment="1" applyProtection="1">
      <alignment horizontal="center" vertical="justify"/>
    </xf>
    <xf numFmtId="0" fontId="0" fillId="0" borderId="14" xfId="0" applyBorder="1" applyAlignment="1" applyProtection="1">
      <alignment horizontal="center" vertical="justify"/>
    </xf>
    <xf numFmtId="0" fontId="0" fillId="0" borderId="5" xfId="0" applyBorder="1" applyAlignment="1" applyProtection="1">
      <alignment horizontal="center" vertical="justify"/>
    </xf>
    <xf numFmtId="0" fontId="0" fillId="0" borderId="7" xfId="0" applyBorder="1" applyAlignment="1" applyProtection="1">
      <alignment horizontal="center" vertical="justify"/>
    </xf>
    <xf numFmtId="0" fontId="8" fillId="0" borderId="9" xfId="0" applyFont="1" applyBorder="1" applyAlignment="1" applyProtection="1">
      <alignment horizontal="center" vertical="center"/>
    </xf>
    <xf numFmtId="0" fontId="8" fillId="0" borderId="2" xfId="0" applyFont="1" applyBorder="1" applyAlignment="1" applyProtection="1">
      <alignment horizontal="center" vertical="center"/>
    </xf>
    <xf numFmtId="0" fontId="12" fillId="2" borderId="10" xfId="0" applyFont="1" applyFill="1" applyBorder="1" applyAlignment="1" applyProtection="1">
      <alignment horizontal="left" vertical="center"/>
    </xf>
    <xf numFmtId="0" fontId="5" fillId="0" borderId="10" xfId="0" applyFont="1" applyBorder="1" applyAlignment="1">
      <alignment vertical="center"/>
    </xf>
    <xf numFmtId="0" fontId="5" fillId="0" borderId="11" xfId="0" applyFont="1" applyBorder="1" applyAlignment="1">
      <alignment vertical="center"/>
    </xf>
    <xf numFmtId="0" fontId="2" fillId="2" borderId="10" xfId="0" applyFont="1" applyFill="1" applyBorder="1" applyAlignment="1" applyProtection="1">
      <alignment horizontal="justify" vertical="top"/>
    </xf>
    <xf numFmtId="0" fontId="2" fillId="2" borderId="11" xfId="0" applyFont="1" applyFill="1" applyBorder="1" applyAlignment="1" applyProtection="1">
      <alignment horizontal="justify" vertical="top"/>
    </xf>
    <xf numFmtId="0" fontId="2" fillId="2" borderId="11" xfId="0" applyFont="1" applyFill="1" applyBorder="1" applyAlignment="1" applyProtection="1">
      <alignment horizontal="left" vertical="center"/>
    </xf>
    <xf numFmtId="0" fontId="15" fillId="2" borderId="8" xfId="0" applyNumberFormat="1" applyFont="1" applyFill="1" applyBorder="1" applyAlignment="1" applyProtection="1">
      <alignment vertical="center" wrapText="1"/>
      <protection locked="0"/>
    </xf>
    <xf numFmtId="0" fontId="15" fillId="2" borderId="10" xfId="0" applyNumberFormat="1" applyFont="1" applyFill="1" applyBorder="1" applyAlignment="1" applyProtection="1">
      <alignment vertical="center" wrapText="1"/>
      <protection locked="0"/>
    </xf>
    <xf numFmtId="0" fontId="15" fillId="2" borderId="11" xfId="0" applyNumberFormat="1" applyFont="1" applyFill="1" applyBorder="1" applyAlignment="1" applyProtection="1">
      <alignment vertical="center" wrapText="1"/>
      <protection locked="0"/>
    </xf>
    <xf numFmtId="2" fontId="4" fillId="4" borderId="8" xfId="0" applyNumberFormat="1" applyFont="1" applyFill="1" applyBorder="1" applyAlignment="1" applyProtection="1">
      <alignment horizontal="center" vertical="center"/>
    </xf>
    <xf numFmtId="2" fontId="4" fillId="7" borderId="10" xfId="0" applyNumberFormat="1" applyFont="1" applyFill="1" applyBorder="1" applyAlignment="1" applyProtection="1">
      <alignment horizontal="center" vertical="center"/>
    </xf>
    <xf numFmtId="2" fontId="4" fillId="7" borderId="11" xfId="0" applyNumberFormat="1" applyFont="1" applyFill="1" applyBorder="1" applyAlignment="1" applyProtection="1">
      <alignment horizontal="center" vertical="center"/>
    </xf>
    <xf numFmtId="0" fontId="5" fillId="2" borderId="8" xfId="0" applyNumberFormat="1" applyFont="1" applyFill="1" applyBorder="1" applyAlignment="1" applyProtection="1">
      <alignment vertical="center" wrapText="1"/>
      <protection locked="0"/>
    </xf>
    <xf numFmtId="0" fontId="4" fillId="7" borderId="10" xfId="0" applyFont="1" applyFill="1" applyBorder="1" applyAlignment="1" applyProtection="1">
      <alignment horizontal="center" vertical="center"/>
      <protection locked="0"/>
    </xf>
    <xf numFmtId="0" fontId="4" fillId="7" borderId="11" xfId="0" applyFont="1" applyFill="1" applyBorder="1" applyAlignment="1" applyProtection="1">
      <alignment horizontal="center" vertical="center"/>
      <protection locked="0"/>
    </xf>
    <xf numFmtId="0" fontId="2" fillId="0" borderId="3" xfId="0" quotePrefix="1" applyFont="1" applyFill="1" applyBorder="1" applyAlignment="1" applyProtection="1">
      <alignment horizontal="left" vertical="top"/>
    </xf>
    <xf numFmtId="0" fontId="2" fillId="0" borderId="14" xfId="0" quotePrefix="1" applyFont="1" applyFill="1" applyBorder="1" applyAlignment="1" applyProtection="1">
      <alignment horizontal="left" vertical="top"/>
    </xf>
    <xf numFmtId="0" fontId="15" fillId="0" borderId="6" xfId="0" applyFont="1" applyFill="1" applyBorder="1" applyAlignment="1" applyProtection="1">
      <alignment horizontal="left" vertical="center"/>
    </xf>
    <xf numFmtId="0" fontId="4" fillId="4" borderId="8" xfId="0" applyFont="1" applyFill="1" applyBorder="1" applyAlignment="1" applyProtection="1">
      <alignment horizontal="center" vertical="center"/>
    </xf>
    <xf numFmtId="0" fontId="4" fillId="7" borderId="10" xfId="0" applyFont="1" applyFill="1" applyBorder="1" applyAlignment="1" applyProtection="1">
      <alignment horizontal="center" vertical="center"/>
    </xf>
    <xf numFmtId="0" fontId="4" fillId="7" borderId="11" xfId="0" applyFont="1" applyFill="1" applyBorder="1" applyAlignment="1" applyProtection="1">
      <alignment horizontal="center" vertical="center"/>
    </xf>
    <xf numFmtId="0" fontId="4" fillId="0" borderId="10" xfId="0" applyFont="1" applyBorder="1" applyAlignment="1" applyProtection="1">
      <alignment vertical="top"/>
    </xf>
    <xf numFmtId="0" fontId="4" fillId="0" borderId="11" xfId="0" applyFont="1" applyBorder="1" applyAlignment="1" applyProtection="1">
      <alignment vertical="top"/>
    </xf>
    <xf numFmtId="164" fontId="4" fillId="4" borderId="8" xfId="0" applyNumberFormat="1" applyFont="1" applyFill="1" applyBorder="1" applyAlignment="1" applyProtection="1">
      <alignment horizontal="right"/>
      <protection locked="0"/>
    </xf>
    <xf numFmtId="164" fontId="4" fillId="5" borderId="10" xfId="0" applyNumberFormat="1" applyFont="1" applyFill="1" applyBorder="1" applyAlignment="1" applyProtection="1">
      <alignment horizontal="right"/>
      <protection locked="0"/>
    </xf>
    <xf numFmtId="164" fontId="4" fillId="5" borderId="11" xfId="0" applyNumberFormat="1" applyFont="1" applyFill="1" applyBorder="1" applyAlignment="1" applyProtection="1">
      <alignment horizontal="right"/>
      <protection locked="0"/>
    </xf>
    <xf numFmtId="0" fontId="2" fillId="2" borderId="11" xfId="0" applyFont="1" applyFill="1" applyBorder="1" applyAlignment="1" applyProtection="1">
      <alignment horizontal="left" vertical="top"/>
    </xf>
    <xf numFmtId="49" fontId="4" fillId="4" borderId="8" xfId="0" applyNumberFormat="1" applyFont="1" applyFill="1" applyBorder="1" applyAlignment="1" applyProtection="1">
      <alignment horizontal="center" vertical="center"/>
      <protection locked="0"/>
    </xf>
    <xf numFmtId="49" fontId="4" fillId="7" borderId="11" xfId="0" applyNumberFormat="1" applyFont="1" applyFill="1" applyBorder="1" applyAlignment="1" applyProtection="1">
      <alignment horizontal="center" vertical="center"/>
      <protection locked="0"/>
    </xf>
    <xf numFmtId="1" fontId="4" fillId="4" borderId="8" xfId="0" applyNumberFormat="1" applyFont="1" applyFill="1" applyBorder="1" applyAlignment="1" applyProtection="1">
      <alignment horizontal="right"/>
      <protection locked="0"/>
    </xf>
    <xf numFmtId="1" fontId="4" fillId="7" borderId="10" xfId="0" applyNumberFormat="1" applyFont="1" applyFill="1" applyBorder="1" applyAlignment="1" applyProtection="1">
      <alignment horizontal="right"/>
      <protection locked="0"/>
    </xf>
    <xf numFmtId="1" fontId="4" fillId="7" borderId="11" xfId="0" applyNumberFormat="1" applyFont="1" applyFill="1" applyBorder="1" applyAlignment="1" applyProtection="1">
      <alignment horizontal="right"/>
      <protection locked="0"/>
    </xf>
    <xf numFmtId="0" fontId="2" fillId="0" borderId="10" xfId="0" applyNumberFormat="1" applyFont="1" applyBorder="1" applyAlignment="1" applyProtection="1">
      <alignment horizontal="left" vertical="top"/>
    </xf>
    <xf numFmtId="0" fontId="4" fillId="0" borderId="10" xfId="0" applyNumberFormat="1" applyFont="1" applyBorder="1" applyAlignment="1" applyProtection="1">
      <alignment horizontal="left" vertical="top"/>
    </xf>
    <xf numFmtId="0" fontId="4" fillId="0" borderId="11" xfId="0" applyNumberFormat="1" applyFont="1" applyBorder="1" applyAlignment="1" applyProtection="1">
      <alignment horizontal="left" vertical="top"/>
    </xf>
    <xf numFmtId="0" fontId="2" fillId="0" borderId="10" xfId="0" applyFont="1" applyFill="1" applyBorder="1" applyAlignment="1" applyProtection="1">
      <alignment horizontal="left" vertical="top" wrapText="1"/>
    </xf>
    <xf numFmtId="0" fontId="2" fillId="0" borderId="10" xfId="0" applyFont="1" applyFill="1" applyBorder="1" applyAlignment="1" applyProtection="1">
      <alignment vertical="top"/>
    </xf>
    <xf numFmtId="0" fontId="2" fillId="0" borderId="11" xfId="0" applyFont="1" applyFill="1" applyBorder="1" applyAlignment="1" applyProtection="1">
      <alignment vertical="top"/>
    </xf>
    <xf numFmtId="0" fontId="20" fillId="4" borderId="8" xfId="1" applyFont="1" applyFill="1" applyBorder="1" applyAlignment="1" applyProtection="1">
      <alignment horizontal="center" vertical="center"/>
      <protection locked="0"/>
    </xf>
    <xf numFmtId="0" fontId="4" fillId="4" borderId="13" xfId="0" applyFont="1" applyFill="1" applyBorder="1" applyAlignment="1" applyProtection="1">
      <alignment horizontal="center" vertical="center" wrapText="1"/>
    </xf>
    <xf numFmtId="0" fontId="4" fillId="7" borderId="14"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4" fillId="4" borderId="8" xfId="0" applyNumberFormat="1" applyFont="1" applyFill="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0" xfId="0" applyFont="1" applyBorder="1" applyAlignment="1" applyProtection="1">
      <alignment horizontal="left"/>
      <protection locked="0"/>
    </xf>
    <xf numFmtId="0" fontId="4" fillId="0" borderId="11" xfId="0" applyFont="1" applyBorder="1" applyAlignment="1" applyProtection="1">
      <alignment horizontal="left"/>
      <protection locked="0"/>
    </xf>
    <xf numFmtId="0" fontId="9" fillId="0" borderId="1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4" fillId="7" borderId="10" xfId="0" applyNumberFormat="1" applyFont="1" applyFill="1" applyBorder="1" applyAlignment="1" applyProtection="1">
      <alignment horizontal="left" vertical="center"/>
      <protection locked="0"/>
    </xf>
    <xf numFmtId="0" fontId="4" fillId="7" borderId="11" xfId="0" applyNumberFormat="1" applyFont="1" applyFill="1" applyBorder="1" applyAlignment="1" applyProtection="1">
      <alignment horizontal="left" vertical="center"/>
      <protection locked="0"/>
    </xf>
    <xf numFmtId="3" fontId="4" fillId="4" borderId="8" xfId="0" applyNumberFormat="1" applyFont="1" applyFill="1" applyBorder="1" applyAlignment="1" applyProtection="1">
      <alignment horizontal="right"/>
      <protection locked="0"/>
    </xf>
    <xf numFmtId="3" fontId="4" fillId="7" borderId="10" xfId="0" applyNumberFormat="1" applyFont="1" applyFill="1" applyBorder="1" applyAlignment="1" applyProtection="1">
      <alignment horizontal="right"/>
      <protection locked="0"/>
    </xf>
    <xf numFmtId="3" fontId="4" fillId="7" borderId="11" xfId="0" applyNumberFormat="1" applyFont="1" applyFill="1" applyBorder="1" applyAlignment="1" applyProtection="1">
      <alignment horizontal="right"/>
      <protection locked="0"/>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164" fontId="4" fillId="7" borderId="10" xfId="0" applyNumberFormat="1" applyFont="1" applyFill="1" applyBorder="1" applyAlignment="1" applyProtection="1">
      <alignment horizontal="right"/>
      <protection locked="0"/>
    </xf>
    <xf numFmtId="164" fontId="4" fillId="7" borderId="11" xfId="0" applyNumberFormat="1" applyFont="1" applyFill="1" applyBorder="1" applyAlignment="1" applyProtection="1">
      <alignment horizontal="right"/>
      <protection locked="0"/>
    </xf>
    <xf numFmtId="2" fontId="2" fillId="0" borderId="8" xfId="0" applyNumberFormat="1" applyFont="1" applyFill="1" applyBorder="1" applyAlignment="1" applyProtection="1">
      <alignment horizontal="center" vertical="center"/>
    </xf>
    <xf numFmtId="2" fontId="2" fillId="0" borderId="11" xfId="0" applyNumberFormat="1" applyFont="1" applyFill="1" applyBorder="1" applyAlignment="1" applyProtection="1">
      <alignment horizontal="center" vertical="center"/>
    </xf>
    <xf numFmtId="49" fontId="4" fillId="7" borderId="10" xfId="0" applyNumberFormat="1" applyFont="1" applyFill="1" applyBorder="1" applyAlignment="1" applyProtection="1">
      <alignment horizontal="center" vertical="center"/>
      <protection locked="0"/>
    </xf>
    <xf numFmtId="0" fontId="2" fillId="0" borderId="10" xfId="0" applyFont="1" applyFill="1" applyBorder="1" applyAlignment="1" applyProtection="1">
      <alignment horizontal="left" vertical="top"/>
    </xf>
    <xf numFmtId="0" fontId="2" fillId="0" borderId="11" xfId="0" applyFont="1" applyFill="1" applyBorder="1" applyAlignment="1" applyProtection="1">
      <alignment horizontal="left" vertical="top"/>
    </xf>
    <xf numFmtId="0" fontId="12" fillId="2" borderId="0" xfId="0" applyFont="1" applyFill="1" applyBorder="1" applyAlignment="1" applyProtection="1">
      <alignment horizontal="left" vertical="center"/>
    </xf>
    <xf numFmtId="0" fontId="5" fillId="0" borderId="0" xfId="0" applyFont="1" applyAlignment="1">
      <alignment vertical="center"/>
    </xf>
    <xf numFmtId="2" fontId="4" fillId="0" borderId="13" xfId="0" quotePrefix="1" applyNumberFormat="1" applyFont="1" applyFill="1" applyBorder="1" applyAlignment="1" applyProtection="1">
      <alignment horizontal="center" vertical="center"/>
    </xf>
    <xf numFmtId="2" fontId="4" fillId="0" borderId="14" xfId="0" quotePrefix="1" applyNumberFormat="1" applyFont="1" applyFill="1" applyBorder="1" applyAlignment="1" applyProtection="1">
      <alignment horizontal="center" vertical="center"/>
    </xf>
    <xf numFmtId="0" fontId="8" fillId="0" borderId="13"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14" xfId="0" applyFont="1" applyBorder="1" applyAlignment="1" applyProtection="1">
      <alignment horizontal="center" vertical="center"/>
    </xf>
    <xf numFmtId="0" fontId="4" fillId="0" borderId="15" xfId="0" applyFont="1" applyBorder="1" applyAlignment="1" applyProtection="1">
      <alignment horizontal="center" vertical="center" textRotation="90"/>
    </xf>
    <xf numFmtId="0" fontId="4" fillId="0" borderId="12" xfId="0" applyFont="1" applyBorder="1" applyAlignment="1" applyProtection="1">
      <alignment horizontal="center" vertical="center" textRotation="90"/>
    </xf>
    <xf numFmtId="0" fontId="4" fillId="0" borderId="9" xfId="0" applyFont="1" applyBorder="1" applyAlignment="1" applyProtection="1">
      <alignment horizontal="center" vertical="center" textRotation="90"/>
    </xf>
    <xf numFmtId="0" fontId="4" fillId="0" borderId="16" xfId="0" applyFont="1" applyBorder="1" applyAlignment="1" applyProtection="1">
      <alignment horizontal="center" vertical="center" textRotation="90"/>
    </xf>
    <xf numFmtId="0" fontId="4" fillId="7" borderId="10" xfId="0" applyNumberFormat="1" applyFont="1" applyFill="1" applyBorder="1" applyProtection="1">
      <protection locked="0"/>
    </xf>
    <xf numFmtId="0" fontId="4" fillId="4" borderId="10" xfId="0" applyNumberFormat="1" applyFont="1" applyFill="1" applyBorder="1" applyProtection="1">
      <protection locked="0"/>
    </xf>
    <xf numFmtId="0" fontId="4" fillId="7" borderId="11" xfId="0" applyNumberFormat="1" applyFont="1" applyFill="1" applyBorder="1" applyProtection="1">
      <protection locked="0"/>
    </xf>
    <xf numFmtId="0" fontId="2" fillId="0" borderId="0" xfId="0" applyFont="1" applyBorder="1" applyAlignment="1" applyProtection="1">
      <alignment horizontal="left" vertical="center"/>
    </xf>
    <xf numFmtId="0" fontId="4" fillId="0" borderId="11" xfId="0" applyFont="1" applyBorder="1" applyAlignment="1" applyProtection="1">
      <alignment horizontal="left" vertical="justify"/>
    </xf>
    <xf numFmtId="0" fontId="8" fillId="0" borderId="4" xfId="0" applyFont="1" applyBorder="1" applyAlignment="1" applyProtection="1">
      <alignment horizontal="left" vertical="justify"/>
    </xf>
    <xf numFmtId="0" fontId="8" fillId="0" borderId="4" xfId="0" applyFont="1" applyBorder="1" applyAlignment="1" applyProtection="1">
      <alignment horizontal="center" vertical="center"/>
    </xf>
    <xf numFmtId="0" fontId="2" fillId="2" borderId="10" xfId="0" applyFont="1" applyFill="1" applyBorder="1" applyAlignment="1" applyProtection="1">
      <alignment vertical="top"/>
    </xf>
    <xf numFmtId="0" fontId="2" fillId="2" borderId="11" xfId="0" applyFont="1" applyFill="1" applyBorder="1" applyAlignment="1" applyProtection="1">
      <alignment vertical="top"/>
    </xf>
    <xf numFmtId="2" fontId="4" fillId="0" borderId="3" xfId="0" quotePrefix="1" applyNumberFormat="1" applyFont="1" applyFill="1" applyBorder="1" applyAlignment="1" applyProtection="1">
      <alignment horizontal="center" vertical="center"/>
    </xf>
    <xf numFmtId="0" fontId="4" fillId="0" borderId="10" xfId="0" applyFont="1" applyFill="1" applyBorder="1" applyAlignment="1" applyProtection="1">
      <alignment horizontal="left" vertical="top"/>
    </xf>
    <xf numFmtId="0" fontId="4" fillId="0" borderId="11" xfId="0" applyFont="1" applyFill="1" applyBorder="1" applyAlignment="1" applyProtection="1">
      <alignment horizontal="left" vertical="top"/>
    </xf>
    <xf numFmtId="0" fontId="2" fillId="0" borderId="8" xfId="0" applyFont="1" applyBorder="1" applyAlignment="1" applyProtection="1">
      <alignment horizontal="left" vertical="top"/>
    </xf>
    <xf numFmtId="0" fontId="4" fillId="2" borderId="8" xfId="0" applyFont="1"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11" xfId="0" applyFill="1" applyBorder="1" applyAlignment="1" applyProtection="1">
      <alignment horizontal="center" vertical="center"/>
    </xf>
    <xf numFmtId="0" fontId="5" fillId="2" borderId="8" xfId="0" applyNumberFormat="1" applyFont="1" applyFill="1" applyBorder="1" applyAlignment="1" applyProtection="1">
      <alignment vertical="center" wrapText="1"/>
    </xf>
    <xf numFmtId="0" fontId="15" fillId="2" borderId="10" xfId="0" applyNumberFormat="1" applyFont="1" applyFill="1" applyBorder="1" applyAlignment="1" applyProtection="1">
      <alignment vertical="center" wrapText="1"/>
    </xf>
    <xf numFmtId="0" fontId="15" fillId="2" borderId="11" xfId="0" applyNumberFormat="1" applyFont="1" applyFill="1" applyBorder="1" applyAlignment="1" applyProtection="1">
      <alignment vertical="center" wrapText="1"/>
    </xf>
    <xf numFmtId="0" fontId="2" fillId="2" borderId="13" xfId="0" applyFont="1" applyFill="1" applyBorder="1" applyAlignment="1" applyProtection="1">
      <alignment horizontal="left" vertical="top"/>
    </xf>
    <xf numFmtId="0" fontId="2" fillId="2" borderId="14" xfId="0" applyFont="1" applyFill="1" applyBorder="1" applyAlignment="1" applyProtection="1">
      <alignment horizontal="left" vertical="top"/>
    </xf>
    <xf numFmtId="0" fontId="9" fillId="0" borderId="10" xfId="0" applyFont="1" applyFill="1" applyBorder="1" applyAlignment="1" applyProtection="1">
      <alignment vertical="center"/>
    </xf>
    <xf numFmtId="0" fontId="10" fillId="0" borderId="10" xfId="0" applyFont="1" applyFill="1" applyBorder="1" applyAlignment="1" applyProtection="1">
      <alignment vertical="center"/>
    </xf>
    <xf numFmtId="0" fontId="10" fillId="5" borderId="3" xfId="0" applyFont="1" applyFill="1" applyBorder="1" applyAlignment="1" applyProtection="1">
      <alignment vertical="center"/>
    </xf>
    <xf numFmtId="0" fontId="10" fillId="0" borderId="3" xfId="0" applyFont="1" applyFill="1" applyBorder="1" applyAlignment="1" applyProtection="1">
      <alignment vertical="center"/>
    </xf>
    <xf numFmtId="0" fontId="10" fillId="0" borderId="14" xfId="0" applyFont="1" applyFill="1" applyBorder="1" applyAlignment="1" applyProtection="1">
      <alignment vertical="center"/>
    </xf>
    <xf numFmtId="0" fontId="2" fillId="0" borderId="10" xfId="0" applyFont="1" applyFill="1" applyBorder="1" applyAlignment="1" applyProtection="1">
      <alignment horizontal="center" vertical="top"/>
    </xf>
    <xf numFmtId="0" fontId="2" fillId="0" borderId="11" xfId="0" applyFont="1" applyFill="1" applyBorder="1" applyAlignment="1" applyProtection="1">
      <alignment horizontal="center" vertical="top"/>
    </xf>
    <xf numFmtId="0" fontId="4" fillId="4" borderId="10" xfId="0" applyFont="1" applyFill="1" applyBorder="1" applyAlignment="1" applyProtection="1">
      <alignment horizontal="justify" vertical="top"/>
      <protection locked="0"/>
    </xf>
    <xf numFmtId="0" fontId="4" fillId="7" borderId="10" xfId="0" applyFont="1" applyFill="1" applyBorder="1" applyAlignment="1" applyProtection="1">
      <alignment horizontal="justify" vertical="top"/>
      <protection locked="0"/>
    </xf>
    <xf numFmtId="0" fontId="4" fillId="7" borderId="11" xfId="0" applyFont="1" applyFill="1" applyBorder="1" applyAlignment="1" applyProtection="1">
      <alignment horizontal="justify" vertical="top"/>
      <protection locked="0"/>
    </xf>
    <xf numFmtId="0" fontId="20" fillId="7" borderId="10" xfId="1" applyFont="1" applyFill="1" applyBorder="1" applyAlignment="1" applyProtection="1">
      <alignment horizontal="center" vertical="center"/>
      <protection locked="0"/>
    </xf>
    <xf numFmtId="0" fontId="20" fillId="7" borderId="11" xfId="1" applyFont="1" applyFill="1" applyBorder="1" applyAlignment="1" applyProtection="1">
      <alignment horizontal="center" vertical="center"/>
      <protection locked="0"/>
    </xf>
    <xf numFmtId="0" fontId="4" fillId="7" borderId="10" xfId="0" applyFont="1" applyFill="1" applyBorder="1" applyAlignment="1" applyProtection="1">
      <alignment vertical="center"/>
      <protection locked="0"/>
    </xf>
    <xf numFmtId="0" fontId="4" fillId="7" borderId="11" xfId="0" applyFont="1" applyFill="1" applyBorder="1" applyAlignment="1" applyProtection="1">
      <alignment vertical="center"/>
      <protection locked="0"/>
    </xf>
    <xf numFmtId="0" fontId="2" fillId="2" borderId="10" xfId="0" applyFont="1" applyFill="1" applyBorder="1" applyAlignment="1" applyProtection="1">
      <alignment horizontal="justify" vertical="center"/>
    </xf>
    <xf numFmtId="0" fontId="2" fillId="2" borderId="11" xfId="0" applyFont="1" applyFill="1" applyBorder="1" applyAlignment="1" applyProtection="1">
      <alignment horizontal="justify" vertical="center"/>
    </xf>
    <xf numFmtId="0" fontId="2" fillId="0" borderId="4" xfId="0" applyFont="1" applyFill="1" applyBorder="1" applyAlignment="1" applyProtection="1">
      <alignment horizontal="center" vertical="center"/>
    </xf>
    <xf numFmtId="0" fontId="0" fillId="0" borderId="4" xfId="0" applyFill="1" applyBorder="1" applyProtection="1"/>
    <xf numFmtId="0" fontId="2" fillId="0" borderId="0" xfId="0" applyFont="1" applyAlignment="1" applyProtection="1">
      <alignment horizontal="left" vertical="center"/>
    </xf>
    <xf numFmtId="0" fontId="2" fillId="5" borderId="0" xfId="0" applyFont="1" applyFill="1" applyAlignment="1" applyProtection="1">
      <alignment horizontal="left" vertical="center"/>
    </xf>
    <xf numFmtId="0" fontId="0" fillId="2" borderId="8" xfId="0" applyFill="1" applyBorder="1" applyAlignment="1" applyProtection="1">
      <alignment horizontal="center" vertical="center"/>
    </xf>
    <xf numFmtId="0" fontId="4" fillId="0" borderId="10" xfId="0" applyFont="1" applyBorder="1" applyAlignment="1" applyProtection="1">
      <alignment horizontal="left" vertical="top" wrapText="1"/>
    </xf>
    <xf numFmtId="0" fontId="4" fillId="0" borderId="10" xfId="0" applyFont="1" applyBorder="1" applyAlignment="1" applyProtection="1">
      <alignment horizontal="left" vertical="top"/>
    </xf>
    <xf numFmtId="0" fontId="4" fillId="0" borderId="11" xfId="0" applyFont="1" applyBorder="1" applyAlignment="1" applyProtection="1">
      <alignment horizontal="left" vertical="top"/>
    </xf>
    <xf numFmtId="0" fontId="4" fillId="0" borderId="0" xfId="0" applyFont="1" applyAlignment="1" applyProtection="1">
      <alignment horizontal="left" vertical="center"/>
    </xf>
    <xf numFmtId="0" fontId="4" fillId="2" borderId="8" xfId="0" applyFont="1" applyFill="1" applyBorder="1" applyAlignment="1" applyProtection="1">
      <alignment horizontal="left" vertical="center"/>
    </xf>
    <xf numFmtId="0" fontId="0" fillId="2" borderId="10" xfId="0" applyFill="1" applyBorder="1" applyAlignment="1" applyProtection="1">
      <alignment vertical="center"/>
    </xf>
    <xf numFmtId="0" fontId="0" fillId="2" borderId="11" xfId="0" applyFill="1" applyBorder="1" applyAlignment="1" applyProtection="1">
      <alignment vertical="center"/>
    </xf>
    <xf numFmtId="0" fontId="4" fillId="0" borderId="8"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11" xfId="0" applyFont="1" applyBorder="1" applyAlignment="1" applyProtection="1">
      <alignment horizontal="left" vertical="top" wrapText="1"/>
    </xf>
    <xf numFmtId="0" fontId="2" fillId="0" borderId="10" xfId="0" applyFont="1" applyBorder="1" applyAlignment="1" applyProtection="1">
      <alignment horizontal="center" vertical="center"/>
    </xf>
    <xf numFmtId="0" fontId="2" fillId="4" borderId="11" xfId="0" applyFont="1" applyFill="1" applyBorder="1" applyAlignment="1" applyProtection="1">
      <alignment horizontal="center" vertical="center"/>
    </xf>
    <xf numFmtId="0" fontId="8" fillId="5" borderId="4" xfId="0" applyFont="1" applyFill="1" applyBorder="1" applyAlignment="1" applyProtection="1">
      <alignment horizontal="center" vertical="center"/>
    </xf>
    <xf numFmtId="0" fontId="4" fillId="0" borderId="10" xfId="0" quotePrefix="1" applyFont="1" applyBorder="1" applyAlignment="1" applyProtection="1">
      <alignment horizontal="left" vertical="center"/>
    </xf>
    <xf numFmtId="0" fontId="2" fillId="4" borderId="10" xfId="0" applyFont="1" applyFill="1" applyBorder="1" applyAlignment="1" applyProtection="1">
      <alignment horizontal="left" vertical="top"/>
    </xf>
    <xf numFmtId="0" fontId="2" fillId="4" borderId="11" xfId="0" applyFont="1" applyFill="1" applyBorder="1" applyAlignment="1" applyProtection="1">
      <alignment horizontal="left" vertical="top"/>
    </xf>
    <xf numFmtId="0" fontId="0" fillId="0" borderId="0" xfId="0" applyAlignment="1" applyProtection="1">
      <alignment vertical="center"/>
    </xf>
    <xf numFmtId="0" fontId="2" fillId="0" borderId="8" xfId="0" applyFont="1" applyBorder="1" applyAlignment="1" applyProtection="1">
      <alignment horizontal="left" vertical="center"/>
    </xf>
    <xf numFmtId="0" fontId="4" fillId="0" borderId="10" xfId="0" applyFont="1" applyBorder="1" applyAlignment="1">
      <alignment vertical="center"/>
    </xf>
    <xf numFmtId="0" fontId="4" fillId="0" borderId="11" xfId="0" applyFont="1" applyBorder="1" applyAlignment="1">
      <alignment vertical="center"/>
    </xf>
    <xf numFmtId="0" fontId="2" fillId="0" borderId="10" xfId="0" applyFont="1" applyBorder="1" applyAlignment="1" applyProtection="1">
      <alignment horizontal="left" vertical="center"/>
    </xf>
    <xf numFmtId="0" fontId="2" fillId="0" borderId="11" xfId="0" applyFont="1" applyBorder="1" applyAlignment="1" applyProtection="1">
      <alignment horizontal="left" vertical="center"/>
    </xf>
    <xf numFmtId="0" fontId="4" fillId="4" borderId="8" xfId="0" applyFont="1" applyFill="1" applyBorder="1" applyAlignment="1" applyProtection="1">
      <alignment horizontal="left" vertical="center"/>
      <protection locked="0"/>
    </xf>
    <xf numFmtId="0" fontId="4" fillId="7" borderId="10" xfId="0" applyFont="1" applyFill="1" applyBorder="1" applyAlignment="1" applyProtection="1">
      <alignment horizontal="left" vertical="center"/>
      <protection locked="0"/>
    </xf>
    <xf numFmtId="0" fontId="4" fillId="7" borderId="11" xfId="0" applyFont="1" applyFill="1" applyBorder="1" applyAlignment="1" applyProtection="1">
      <alignment horizontal="left" vertical="center"/>
      <protection locked="0"/>
    </xf>
    <xf numFmtId="0" fontId="4" fillId="0" borderId="3" xfId="0" applyFont="1" applyBorder="1" applyAlignment="1" applyProtection="1">
      <alignment vertical="center"/>
    </xf>
    <xf numFmtId="164" fontId="2" fillId="4" borderId="8" xfId="0" applyNumberFormat="1" applyFont="1" applyFill="1" applyBorder="1" applyAlignment="1" applyProtection="1">
      <alignment horizontal="right" vertical="center"/>
      <protection locked="0"/>
    </xf>
    <xf numFmtId="164" fontId="2" fillId="7" borderId="10" xfId="0" applyNumberFormat="1" applyFont="1" applyFill="1" applyBorder="1" applyAlignment="1" applyProtection="1">
      <alignment horizontal="right" vertical="center"/>
      <protection locked="0"/>
    </xf>
    <xf numFmtId="164" fontId="2" fillId="7" borderId="11" xfId="0" applyNumberFormat="1" applyFont="1" applyFill="1" applyBorder="1" applyAlignment="1" applyProtection="1">
      <alignment horizontal="right" vertical="center"/>
      <protection locked="0"/>
    </xf>
    <xf numFmtId="4" fontId="4" fillId="4" borderId="8" xfId="0" applyNumberFormat="1" applyFont="1" applyFill="1" applyBorder="1" applyAlignment="1" applyProtection="1">
      <alignment horizontal="center" vertical="center"/>
      <protection locked="0"/>
    </xf>
    <xf numFmtId="4" fontId="4" fillId="7" borderId="11" xfId="0" applyNumberFormat="1" applyFont="1" applyFill="1" applyBorder="1" applyAlignment="1" applyProtection="1">
      <alignment horizontal="center" vertical="center"/>
      <protection locked="0"/>
    </xf>
    <xf numFmtId="14" fontId="4" fillId="3" borderId="0" xfId="0" applyNumberFormat="1" applyFont="1" applyFill="1" applyBorder="1" applyAlignment="1" applyProtection="1">
      <alignment horizontal="center" vertical="center"/>
      <protection locked="0"/>
    </xf>
    <xf numFmtId="165" fontId="4" fillId="0" borderId="8" xfId="3" applyNumberFormat="1" applyFont="1" applyFill="1" applyBorder="1" applyAlignment="1" applyProtection="1">
      <alignment horizontal="right" vertical="center"/>
    </xf>
    <xf numFmtId="165" fontId="4" fillId="0" borderId="11" xfId="3" applyNumberFormat="1" applyFont="1" applyFill="1" applyBorder="1" applyAlignment="1" applyProtection="1">
      <alignment horizontal="right" vertical="center"/>
    </xf>
    <xf numFmtId="0" fontId="2" fillId="0" borderId="10" xfId="0" applyFont="1" applyFill="1" applyBorder="1" applyAlignment="1" applyProtection="1">
      <alignment horizontal="left" vertical="center"/>
    </xf>
    <xf numFmtId="0" fontId="2" fillId="0" borderId="11" xfId="0" applyFont="1" applyFill="1" applyBorder="1" applyAlignment="1" applyProtection="1">
      <alignment horizontal="left" vertical="center"/>
    </xf>
    <xf numFmtId="164" fontId="2" fillId="0" borderId="8" xfId="0" applyNumberFormat="1" applyFont="1" applyFill="1" applyBorder="1" applyAlignment="1" applyProtection="1">
      <alignment horizontal="right" vertical="center"/>
    </xf>
    <xf numFmtId="164" fontId="2" fillId="0" borderId="11" xfId="0" applyNumberFormat="1" applyFont="1" applyFill="1" applyBorder="1" applyAlignment="1" applyProtection="1">
      <alignment horizontal="right" vertical="center"/>
    </xf>
    <xf numFmtId="165" fontId="2" fillId="0" borderId="8" xfId="3" applyNumberFormat="1" applyFont="1" applyFill="1" applyBorder="1" applyAlignment="1" applyProtection="1">
      <alignment horizontal="right" vertical="center"/>
    </xf>
    <xf numFmtId="165" fontId="2" fillId="0" borderId="11" xfId="3" applyNumberFormat="1" applyFont="1" applyFill="1" applyBorder="1" applyAlignment="1" applyProtection="1">
      <alignment horizontal="right" vertical="center"/>
    </xf>
    <xf numFmtId="0" fontId="2" fillId="2" borderId="10"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4" fillId="4" borderId="4" xfId="0" applyFont="1" applyFill="1" applyBorder="1" applyAlignment="1" applyProtection="1">
      <alignment horizontal="justify" vertical="center"/>
    </xf>
    <xf numFmtId="164" fontId="4" fillId="0" borderId="8" xfId="0" applyNumberFormat="1" applyFont="1" applyFill="1" applyBorder="1" applyAlignment="1" applyProtection="1">
      <alignment horizontal="right" vertical="center"/>
    </xf>
    <xf numFmtId="164" fontId="4" fillId="0" borderId="11" xfId="0" applyNumberFormat="1" applyFont="1" applyFill="1" applyBorder="1" applyAlignment="1" applyProtection="1">
      <alignment horizontal="right" vertical="center"/>
    </xf>
    <xf numFmtId="0" fontId="2" fillId="0" borderId="3" xfId="0" applyFont="1" applyBorder="1" applyAlignment="1" applyProtection="1">
      <alignment horizontal="left" vertical="center"/>
    </xf>
    <xf numFmtId="0" fontId="2" fillId="0" borderId="14"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7" xfId="0" applyFont="1" applyBorder="1" applyAlignment="1" applyProtection="1">
      <alignment horizontal="left" vertical="center"/>
    </xf>
    <xf numFmtId="0" fontId="4" fillId="4" borderId="13"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4" borderId="14"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protection locked="0"/>
    </xf>
    <xf numFmtId="0" fontId="3" fillId="0" borderId="10" xfId="0" applyFont="1" applyFill="1" applyBorder="1" applyAlignment="1" applyProtection="1">
      <alignment horizontal="left" vertical="center"/>
    </xf>
    <xf numFmtId="0" fontId="3" fillId="0" borderId="11" xfId="0" applyFont="1" applyFill="1" applyBorder="1" applyAlignment="1" applyProtection="1">
      <alignment horizontal="left" vertical="center"/>
    </xf>
    <xf numFmtId="0" fontId="2" fillId="4" borderId="10"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4" borderId="0" xfId="0" applyFont="1" applyFill="1" applyBorder="1" applyAlignment="1" applyProtection="1">
      <alignment horizontal="left" vertical="center"/>
    </xf>
    <xf numFmtId="0" fontId="2" fillId="2" borderId="10"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4" fillId="4" borderId="10" xfId="0" applyFont="1" applyFill="1" applyBorder="1" applyAlignment="1" applyProtection="1">
      <alignment horizontal="left" vertical="center"/>
      <protection locked="0"/>
    </xf>
    <xf numFmtId="0" fontId="4" fillId="4" borderId="11" xfId="0" applyFont="1" applyFill="1" applyBorder="1" applyAlignment="1" applyProtection="1">
      <alignment horizontal="left" vertical="center"/>
      <protection locked="0"/>
    </xf>
    <xf numFmtId="0" fontId="4" fillId="4" borderId="2" xfId="0" applyFont="1" applyFill="1" applyBorder="1" applyAlignment="1" applyProtection="1">
      <alignment horizontal="left" vertical="center"/>
    </xf>
    <xf numFmtId="164" fontId="4" fillId="4" borderId="8" xfId="0" applyNumberFormat="1" applyFont="1" applyFill="1" applyBorder="1" applyAlignment="1" applyProtection="1">
      <alignment horizontal="right" vertical="center"/>
      <protection locked="0"/>
    </xf>
    <xf numFmtId="164" fontId="4" fillId="4" borderId="11" xfId="0" applyNumberFormat="1" applyFont="1" applyFill="1" applyBorder="1" applyAlignment="1" applyProtection="1">
      <alignment horizontal="right" vertical="center"/>
      <protection locked="0"/>
    </xf>
    <xf numFmtId="0" fontId="4" fillId="4" borderId="6" xfId="0" applyFont="1" applyFill="1" applyBorder="1" applyAlignment="1" applyProtection="1">
      <alignment horizontal="left" vertical="center"/>
    </xf>
    <xf numFmtId="0" fontId="2" fillId="0" borderId="10" xfId="0" applyFont="1" applyBorder="1" applyAlignment="1" applyProtection="1">
      <alignment vertical="center"/>
    </xf>
    <xf numFmtId="0" fontId="2" fillId="0" borderId="11" xfId="0" applyFont="1" applyBorder="1" applyAlignment="1" applyProtection="1">
      <alignment vertical="center"/>
    </xf>
    <xf numFmtId="14" fontId="4" fillId="4" borderId="8" xfId="0" applyNumberFormat="1" applyFont="1" applyFill="1" applyBorder="1" applyAlignment="1" applyProtection="1">
      <alignment horizontal="center" vertical="center"/>
      <protection locked="0"/>
    </xf>
    <xf numFmtId="14" fontId="4" fillId="4" borderId="10" xfId="0" applyNumberFormat="1" applyFont="1" applyFill="1" applyBorder="1" applyAlignment="1" applyProtection="1">
      <alignment horizontal="center" vertical="center"/>
      <protection locked="0"/>
    </xf>
    <xf numFmtId="14" fontId="4" fillId="4" borderId="11" xfId="0" applyNumberFormat="1" applyFont="1" applyFill="1" applyBorder="1" applyAlignment="1" applyProtection="1">
      <alignment horizontal="center" vertical="center"/>
      <protection locked="0"/>
    </xf>
    <xf numFmtId="0" fontId="2" fillId="0" borderId="4" xfId="0" applyFont="1" applyFill="1" applyBorder="1" applyAlignment="1" applyProtection="1">
      <alignment horizontal="left" vertical="center"/>
    </xf>
    <xf numFmtId="165" fontId="2" fillId="0" borderId="9" xfId="3" applyNumberFormat="1" applyFont="1" applyFill="1" applyBorder="1" applyAlignment="1" applyProtection="1">
      <alignment horizontal="left" vertical="center"/>
    </xf>
    <xf numFmtId="165" fontId="2" fillId="0" borderId="0" xfId="3" applyNumberFormat="1" applyFont="1" applyFill="1" applyBorder="1" applyAlignment="1" applyProtection="1">
      <alignment horizontal="left" vertical="center"/>
    </xf>
    <xf numFmtId="0" fontId="4" fillId="4" borderId="3" xfId="0" applyFont="1" applyFill="1" applyBorder="1" applyAlignment="1" applyProtection="1">
      <alignment horizontal="left" vertical="center"/>
    </xf>
    <xf numFmtId="0" fontId="4" fillId="4" borderId="14" xfId="0" applyFont="1" applyFill="1" applyBorder="1" applyAlignment="1" applyProtection="1">
      <alignment horizontal="left" vertical="center"/>
    </xf>
    <xf numFmtId="0" fontId="2" fillId="4" borderId="8" xfId="0" applyNumberFormat="1" applyFont="1" applyFill="1" applyBorder="1" applyAlignment="1" applyProtection="1">
      <alignment horizontal="left" vertical="center"/>
      <protection locked="0"/>
    </xf>
    <xf numFmtId="0" fontId="2" fillId="4" borderId="11" xfId="0" applyNumberFormat="1" applyFont="1" applyFill="1" applyBorder="1" applyAlignment="1" applyProtection="1">
      <alignment horizontal="left" vertical="center"/>
      <protection locked="0"/>
    </xf>
    <xf numFmtId="0" fontId="2" fillId="2" borderId="3" xfId="0" applyFont="1" applyFill="1" applyBorder="1" applyAlignment="1" applyProtection="1">
      <alignment horizontal="center" vertical="center" wrapText="1"/>
    </xf>
    <xf numFmtId="0" fontId="4" fillId="4" borderId="8" xfId="0" applyFont="1" applyFill="1" applyBorder="1" applyAlignment="1" applyProtection="1">
      <alignment horizontal="left"/>
      <protection locked="0"/>
    </xf>
    <xf numFmtId="0" fontId="4" fillId="4" borderId="10" xfId="0" applyFont="1" applyFill="1" applyBorder="1" applyAlignment="1" applyProtection="1">
      <alignment horizontal="left"/>
      <protection locked="0"/>
    </xf>
    <xf numFmtId="0" fontId="4" fillId="4" borderId="11" xfId="0" applyFont="1" applyFill="1" applyBorder="1" applyAlignment="1" applyProtection="1">
      <alignment horizontal="left"/>
      <protection locked="0"/>
    </xf>
    <xf numFmtId="0" fontId="4" fillId="4" borderId="6" xfId="0" applyFont="1" applyFill="1" applyBorder="1" applyAlignment="1" applyProtection="1">
      <alignment horizontal="justify" vertical="center"/>
    </xf>
    <xf numFmtId="0" fontId="4" fillId="4" borderId="7" xfId="0" applyFont="1" applyFill="1" applyBorder="1" applyAlignment="1" applyProtection="1">
      <alignment horizontal="justify" vertical="center"/>
    </xf>
    <xf numFmtId="0" fontId="2" fillId="0" borderId="4" xfId="0" applyFont="1" applyBorder="1" applyAlignment="1" applyProtection="1">
      <alignment horizontal="left" vertical="center"/>
    </xf>
    <xf numFmtId="0" fontId="4" fillId="2" borderId="11"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4" fillId="4" borderId="3" xfId="0" applyFont="1" applyFill="1" applyBorder="1" applyAlignment="1" applyProtection="1">
      <alignment horizontal="justify" vertical="center"/>
    </xf>
    <xf numFmtId="0" fontId="4" fillId="4" borderId="14" xfId="0" applyFont="1" applyFill="1" applyBorder="1" applyAlignment="1" applyProtection="1">
      <alignment horizontal="justify" vertical="center"/>
    </xf>
    <xf numFmtId="0" fontId="4" fillId="4" borderId="0" xfId="0" applyFont="1" applyFill="1" applyBorder="1" applyAlignment="1" applyProtection="1">
      <alignment horizontal="justify" vertical="center"/>
    </xf>
    <xf numFmtId="0" fontId="4" fillId="4" borderId="2" xfId="0" applyFont="1" applyFill="1" applyBorder="1" applyAlignment="1" applyProtection="1">
      <alignment horizontal="justify" vertical="center"/>
    </xf>
    <xf numFmtId="0" fontId="15" fillId="0" borderId="10" xfId="0" applyFont="1" applyBorder="1" applyAlignment="1" applyProtection="1">
      <alignment vertical="center" wrapText="1"/>
    </xf>
    <xf numFmtId="0" fontId="12" fillId="4" borderId="8" xfId="0" applyNumberFormat="1" applyFont="1" applyFill="1" applyBorder="1" applyAlignment="1" applyProtection="1">
      <alignment vertical="center"/>
      <protection locked="0"/>
    </xf>
    <xf numFmtId="0" fontId="12" fillId="4" borderId="11" xfId="0" applyNumberFormat="1" applyFont="1" applyFill="1" applyBorder="1" applyAlignment="1" applyProtection="1">
      <alignment vertical="center"/>
      <protection locked="0"/>
    </xf>
    <xf numFmtId="0" fontId="0" fillId="4" borderId="8" xfId="0" applyFill="1" applyBorder="1" applyAlignment="1" applyProtection="1">
      <alignment horizontal="left" vertical="center"/>
      <protection locked="0"/>
    </xf>
    <xf numFmtId="0" fontId="0" fillId="4" borderId="10" xfId="0" applyFill="1" applyBorder="1" applyAlignment="1" applyProtection="1">
      <alignment horizontal="left" vertical="center"/>
      <protection locked="0"/>
    </xf>
    <xf numFmtId="0" fontId="0" fillId="4" borderId="11" xfId="0"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0" fillId="0" borderId="10" xfId="0" applyFill="1" applyBorder="1" applyAlignment="1" applyProtection="1">
      <alignment horizontal="center" vertical="center"/>
    </xf>
    <xf numFmtId="0" fontId="0" fillId="0" borderId="11" xfId="0" applyFill="1" applyBorder="1" applyAlignment="1" applyProtection="1">
      <alignment horizontal="center" vertical="center"/>
    </xf>
    <xf numFmtId="164" fontId="3" fillId="0" borderId="8" xfId="0" applyNumberFormat="1" applyFont="1" applyFill="1" applyBorder="1" applyAlignment="1" applyProtection="1">
      <alignment horizontal="right" vertical="center"/>
    </xf>
    <xf numFmtId="0" fontId="3" fillId="0" borderId="8"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2" fillId="0" borderId="5" xfId="0" applyFont="1" applyBorder="1" applyAlignment="1" applyProtection="1"/>
    <xf numFmtId="0" fontId="2" fillId="0" borderId="6" xfId="0" applyFont="1" applyBorder="1" applyAlignment="1" applyProtection="1"/>
    <xf numFmtId="0" fontId="2" fillId="0" borderId="7" xfId="0" applyFont="1" applyBorder="1" applyAlignment="1" applyProtection="1"/>
    <xf numFmtId="0" fontId="33" fillId="5" borderId="8" xfId="0" applyFont="1" applyFill="1" applyBorder="1" applyAlignment="1" applyProtection="1">
      <alignment horizontal="center" vertical="center" wrapText="1"/>
      <protection locked="0"/>
    </xf>
    <xf numFmtId="0" fontId="33" fillId="5" borderId="10" xfId="0" applyFont="1" applyFill="1" applyBorder="1" applyAlignment="1" applyProtection="1">
      <alignment horizontal="center" vertical="center" wrapText="1"/>
      <protection locked="0"/>
    </xf>
    <xf numFmtId="0" fontId="33" fillId="5" borderId="11" xfId="0" applyFont="1" applyFill="1" applyBorder="1" applyAlignment="1" applyProtection="1">
      <alignment horizontal="center" vertical="center" wrapText="1"/>
      <protection locked="0"/>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0" xfId="0" applyFont="1" applyBorder="1" applyAlignment="1">
      <alignment horizontal="left" vertical="center" wrapText="1"/>
    </xf>
    <xf numFmtId="0" fontId="33" fillId="0" borderId="11" xfId="0" applyFont="1" applyBorder="1" applyAlignment="1">
      <alignment horizontal="left" vertical="center" wrapText="1"/>
    </xf>
    <xf numFmtId="0" fontId="34" fillId="0" borderId="0" xfId="0" applyFont="1" applyAlignment="1">
      <alignment horizontal="center" vertical="center"/>
    </xf>
    <xf numFmtId="0" fontId="33" fillId="0" borderId="0" xfId="0" applyFont="1" applyAlignment="1">
      <alignment horizontal="center" vertical="center"/>
    </xf>
    <xf numFmtId="0" fontId="33" fillId="0" borderId="13" xfId="0" applyFont="1" applyBorder="1" applyAlignment="1">
      <alignment horizontal="left" vertical="center" wrapText="1"/>
    </xf>
    <xf numFmtId="0" fontId="33" fillId="0" borderId="3" xfId="0" applyFont="1" applyBorder="1" applyAlignment="1">
      <alignment horizontal="left" vertical="center" wrapText="1"/>
    </xf>
    <xf numFmtId="0" fontId="33" fillId="0" borderId="14" xfId="0" applyFont="1" applyBorder="1" applyAlignment="1">
      <alignment horizontal="left" vertical="center" wrapText="1"/>
    </xf>
    <xf numFmtId="0" fontId="33" fillId="0" borderId="13"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14"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10" xfId="0" applyFont="1" applyFill="1" applyBorder="1" applyAlignment="1">
      <alignment horizontal="left" vertical="center" wrapText="1"/>
    </xf>
    <xf numFmtId="0" fontId="33" fillId="0" borderId="11" xfId="0" applyFont="1" applyFill="1" applyBorder="1" applyAlignment="1">
      <alignment horizontal="left" vertical="center" wrapText="1"/>
    </xf>
    <xf numFmtId="0" fontId="2" fillId="0" borderId="0" xfId="0" applyFont="1" applyAlignment="1">
      <alignment horizontal="center"/>
    </xf>
    <xf numFmtId="0" fontId="33" fillId="0" borderId="0" xfId="0" applyFont="1" applyAlignment="1">
      <alignment horizontal="left" vertical="center"/>
    </xf>
    <xf numFmtId="0" fontId="34" fillId="6" borderId="8" xfId="0" applyFont="1" applyFill="1" applyBorder="1" applyAlignment="1">
      <alignment horizontal="center" vertical="center" wrapText="1"/>
    </xf>
    <xf numFmtId="0" fontId="34" fillId="6" borderId="11" xfId="0" applyFont="1" applyFill="1" applyBorder="1" applyAlignment="1">
      <alignment horizontal="center" vertical="center" wrapText="1"/>
    </xf>
    <xf numFmtId="0" fontId="34" fillId="6" borderId="4" xfId="0" applyFont="1" applyFill="1" applyBorder="1" applyAlignment="1">
      <alignment horizontal="center" vertical="center" wrapText="1"/>
    </xf>
    <xf numFmtId="14" fontId="0" fillId="4" borderId="8" xfId="0" applyNumberFormat="1" applyFill="1" applyBorder="1" applyAlignment="1" applyProtection="1">
      <alignment horizontal="center" vertical="center"/>
      <protection locked="0"/>
    </xf>
    <xf numFmtId="14" fontId="0" fillId="4" borderId="10" xfId="0" applyNumberFormat="1" applyFill="1" applyBorder="1" applyAlignment="1" applyProtection="1">
      <alignment horizontal="center" vertical="center"/>
      <protection locked="0"/>
    </xf>
    <xf numFmtId="14" fontId="0" fillId="4" borderId="11" xfId="0" applyNumberFormat="1" applyFill="1" applyBorder="1" applyAlignment="1" applyProtection="1">
      <alignment horizontal="center" vertical="center"/>
      <protection locked="0"/>
    </xf>
    <xf numFmtId="0" fontId="0" fillId="0" borderId="6" xfId="0" applyBorder="1" applyAlignment="1">
      <alignment horizontal="center"/>
    </xf>
    <xf numFmtId="14" fontId="0" fillId="5" borderId="8" xfId="0" applyNumberFormat="1" applyFill="1" applyBorder="1" applyAlignment="1" applyProtection="1">
      <alignment horizontal="center" vertical="center"/>
      <protection locked="0"/>
    </xf>
    <xf numFmtId="14" fontId="0" fillId="5" borderId="10" xfId="0" applyNumberFormat="1" applyFill="1" applyBorder="1" applyAlignment="1" applyProtection="1">
      <alignment horizontal="center" vertical="center"/>
      <protection locked="0"/>
    </xf>
    <xf numFmtId="14" fontId="0" fillId="5" borderId="11" xfId="0" applyNumberFormat="1" applyFill="1" applyBorder="1" applyAlignment="1" applyProtection="1">
      <alignment horizontal="center" vertical="center"/>
      <protection locked="0"/>
    </xf>
  </cellXfs>
  <cellStyles count="4">
    <cellStyle name="Hipervínculo" xfId="1" builtinId="8"/>
    <cellStyle name="Normal" xfId="0" builtinId="0"/>
    <cellStyle name="Normal_Hoja3" xfId="2"/>
    <cellStyle name="Porcentaj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I$51" noThreeD="1"/>
</file>

<file path=xl/ctrlProps/ctrlProp10.xml><?xml version="1.0" encoding="utf-8"?>
<formControlPr xmlns="http://schemas.microsoft.com/office/spreadsheetml/2009/9/main" objectType="CheckBox" fmlaLink="$I$69" noThreeD="1"/>
</file>

<file path=xl/ctrlProps/ctrlProp11.xml><?xml version="1.0" encoding="utf-8"?>
<formControlPr xmlns="http://schemas.microsoft.com/office/spreadsheetml/2009/9/main" objectType="CheckBox" fmlaLink="$I$70" noThreeD="1"/>
</file>

<file path=xl/ctrlProps/ctrlProp12.xml><?xml version="1.0" encoding="utf-8"?>
<formControlPr xmlns="http://schemas.microsoft.com/office/spreadsheetml/2009/9/main" objectType="CheckBox" fmlaLink="$I$71" noThreeD="1"/>
</file>

<file path=xl/ctrlProps/ctrlProp13.xml><?xml version="1.0" encoding="utf-8"?>
<formControlPr xmlns="http://schemas.microsoft.com/office/spreadsheetml/2009/9/main" objectType="CheckBox" fmlaLink="$I$54" noThreeD="1"/>
</file>

<file path=xl/ctrlProps/ctrlProp14.xml><?xml version="1.0" encoding="utf-8"?>
<formControlPr xmlns="http://schemas.microsoft.com/office/spreadsheetml/2009/9/main" objectType="CheckBox" fmlaLink="$I$55" noThreeD="1"/>
</file>

<file path=xl/ctrlProps/ctrlProp15.xml><?xml version="1.0" encoding="utf-8"?>
<formControlPr xmlns="http://schemas.microsoft.com/office/spreadsheetml/2009/9/main" objectType="CheckBox" fmlaLink="$O$92" noThreeD="1"/>
</file>

<file path=xl/ctrlProps/ctrlProp16.xml><?xml version="1.0" encoding="utf-8"?>
<formControlPr xmlns="http://schemas.microsoft.com/office/spreadsheetml/2009/9/main" objectType="CheckBox" fmlaLink="$I$73" noThreeD="1"/>
</file>

<file path=xl/ctrlProps/ctrlProp17.xml><?xml version="1.0" encoding="utf-8"?>
<formControlPr xmlns="http://schemas.microsoft.com/office/spreadsheetml/2009/9/main" objectType="CheckBox" fmlaLink="$I$74" noThreeD="1"/>
</file>

<file path=xl/ctrlProps/ctrlProp18.xml><?xml version="1.0" encoding="utf-8"?>
<formControlPr xmlns="http://schemas.microsoft.com/office/spreadsheetml/2009/9/main" objectType="CheckBox" fmlaLink="$I$75" noThreeD="1"/>
</file>

<file path=xl/ctrlProps/ctrlProp19.xml><?xml version="1.0" encoding="utf-8"?>
<formControlPr xmlns="http://schemas.microsoft.com/office/spreadsheetml/2009/9/main" objectType="CheckBox" checked="Checked" fmlaLink="$I$96" noThreeD="1"/>
</file>

<file path=xl/ctrlProps/ctrlProp2.xml><?xml version="1.0" encoding="utf-8"?>
<formControlPr xmlns="http://schemas.microsoft.com/office/spreadsheetml/2009/9/main" objectType="CheckBox" fmlaLink="$F$61" noThreeD="1"/>
</file>

<file path=xl/ctrlProps/ctrlProp20.xml><?xml version="1.0" encoding="utf-8"?>
<formControlPr xmlns="http://schemas.microsoft.com/office/spreadsheetml/2009/9/main" objectType="CheckBox" fmlaLink="$O$82" noThreeD="1"/>
</file>

<file path=xl/ctrlProps/ctrlProp21.xml><?xml version="1.0" encoding="utf-8"?>
<formControlPr xmlns="http://schemas.microsoft.com/office/spreadsheetml/2009/9/main" objectType="CheckBox" fmlaLink="$I$83" noThreeD="1"/>
</file>

<file path=xl/ctrlProps/ctrlProp22.xml><?xml version="1.0" encoding="utf-8"?>
<formControlPr xmlns="http://schemas.microsoft.com/office/spreadsheetml/2009/9/main" objectType="CheckBox" fmlaLink="$I$84" noThreeD="1"/>
</file>

<file path=xl/ctrlProps/ctrlProp23.xml><?xml version="1.0" encoding="utf-8"?>
<formControlPr xmlns="http://schemas.microsoft.com/office/spreadsheetml/2009/9/main" objectType="CheckBox" fmlaLink="$I$85" noThreeD="1"/>
</file>

<file path=xl/ctrlProps/ctrlProp24.xml><?xml version="1.0" encoding="utf-8"?>
<formControlPr xmlns="http://schemas.microsoft.com/office/spreadsheetml/2009/9/main" objectType="CheckBox" fmlaLink="$I$86" noThreeD="1"/>
</file>

<file path=xl/ctrlProps/ctrlProp25.xml><?xml version="1.0" encoding="utf-8"?>
<formControlPr xmlns="http://schemas.microsoft.com/office/spreadsheetml/2009/9/main" objectType="CheckBox" fmlaLink="$M$47" noThreeD="1"/>
</file>

<file path=xl/ctrlProps/ctrlProp26.xml><?xml version="1.0" encoding="utf-8"?>
<formControlPr xmlns="http://schemas.microsoft.com/office/spreadsheetml/2009/9/main" objectType="CheckBox" fmlaLink="$I$101" noThreeD="1"/>
</file>

<file path=xl/ctrlProps/ctrlProp27.xml><?xml version="1.0" encoding="utf-8"?>
<formControlPr xmlns="http://schemas.microsoft.com/office/spreadsheetml/2009/9/main" objectType="CheckBox" fmlaLink="$I$102" noThreeD="1"/>
</file>

<file path=xl/ctrlProps/ctrlProp28.xml><?xml version="1.0" encoding="utf-8"?>
<formControlPr xmlns="http://schemas.microsoft.com/office/spreadsheetml/2009/9/main" objectType="CheckBox" fmlaLink="$O$90" noThreeD="1"/>
</file>

<file path=xl/ctrlProps/ctrlProp29.xml><?xml version="1.0" encoding="utf-8"?>
<formControlPr xmlns="http://schemas.microsoft.com/office/spreadsheetml/2009/9/main" objectType="CheckBox" fmlaLink="$I$77" noThreeD="1"/>
</file>

<file path=xl/ctrlProps/ctrlProp3.xml><?xml version="1.0" encoding="utf-8"?>
<formControlPr xmlns="http://schemas.microsoft.com/office/spreadsheetml/2009/9/main" objectType="CheckBox" fmlaLink="$F$62" noThreeD="1"/>
</file>

<file path=xl/ctrlProps/ctrlProp30.xml><?xml version="1.0" encoding="utf-8"?>
<formControlPr xmlns="http://schemas.microsoft.com/office/spreadsheetml/2009/9/main" objectType="CheckBox" fmlaLink="$I$78" noThreeD="1"/>
</file>

<file path=xl/ctrlProps/ctrlProp31.xml><?xml version="1.0" encoding="utf-8"?>
<formControlPr xmlns="http://schemas.microsoft.com/office/spreadsheetml/2009/9/main" objectType="CheckBox" fmlaLink="$I$79" noThreeD="1"/>
</file>

<file path=xl/ctrlProps/ctrlProp32.xml><?xml version="1.0" encoding="utf-8"?>
<formControlPr xmlns="http://schemas.microsoft.com/office/spreadsheetml/2009/9/main" objectType="CheckBox" fmlaLink="$I$87" noThreeD="1"/>
</file>

<file path=xl/ctrlProps/ctrlProp33.xml><?xml version="1.0" encoding="utf-8"?>
<formControlPr xmlns="http://schemas.microsoft.com/office/spreadsheetml/2009/9/main" objectType="CheckBox" fmlaLink="$I$88" noThreeD="1"/>
</file>

<file path=xl/ctrlProps/ctrlProp34.xml><?xml version="1.0" encoding="utf-8"?>
<formControlPr xmlns="http://schemas.microsoft.com/office/spreadsheetml/2009/9/main" objectType="CheckBox" fmlaLink="$O$105" noThreeD="1"/>
</file>

<file path=xl/ctrlProps/ctrlProp35.xml><?xml version="1.0" encoding="utf-8"?>
<formControlPr xmlns="http://schemas.microsoft.com/office/spreadsheetml/2009/9/main" objectType="CheckBox" fmlaLink="$I$56" noThreeD="1"/>
</file>

<file path=xl/ctrlProps/ctrlProp36.xml><?xml version="1.0" encoding="utf-8"?>
<formControlPr xmlns="http://schemas.microsoft.com/office/spreadsheetml/2009/9/main" objectType="CheckBox" fmlaLink="$I$98" noThreeD="1"/>
</file>

<file path=xl/ctrlProps/ctrlProp37.xml><?xml version="1.0" encoding="utf-8"?>
<formControlPr xmlns="http://schemas.microsoft.com/office/spreadsheetml/2009/9/main" objectType="Radio" firstButton="1" fmlaLink="#REF!"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B$18" noThreeD="1"/>
</file>

<file path=xl/ctrlProps/ctrlProp4.xml><?xml version="1.0" encoding="utf-8"?>
<formControlPr xmlns="http://schemas.microsoft.com/office/spreadsheetml/2009/9/main" objectType="CheckBox" fmlaLink="$I$52" noThreeD="1"/>
</file>

<file path=xl/ctrlProps/ctrlProp40.xml><?xml version="1.0" encoding="utf-8"?>
<formControlPr xmlns="http://schemas.microsoft.com/office/spreadsheetml/2009/9/main" objectType="Radio"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fmlaLink="$B$20" noThreeD="1"/>
</file>

<file path=xl/ctrlProps/ctrlProp43.xml><?xml version="1.0" encoding="utf-8"?>
<formControlPr xmlns="http://schemas.microsoft.com/office/spreadsheetml/2009/9/main" objectType="CheckBox" fmlaLink="$B$21" noThreeD="1"/>
</file>

<file path=xl/ctrlProps/ctrlProp44.xml><?xml version="1.0" encoding="utf-8"?>
<formControlPr xmlns="http://schemas.microsoft.com/office/spreadsheetml/2009/9/main" objectType="CheckBox" fmlaLink="$B$22" noThreeD="1"/>
</file>

<file path=xl/ctrlProps/ctrlProp45.xml><?xml version="1.0" encoding="utf-8"?>
<formControlPr xmlns="http://schemas.microsoft.com/office/spreadsheetml/2009/9/main" objectType="CheckBox" fmlaLink="$B$19" noThreeD="1"/>
</file>

<file path=xl/ctrlProps/ctrlProp46.xml><?xml version="1.0" encoding="utf-8"?>
<formControlPr xmlns="http://schemas.microsoft.com/office/spreadsheetml/2009/9/main" objectType="CheckBox" fmlaLink="$B$23" noThreeD="1"/>
</file>

<file path=xl/ctrlProps/ctrlProp47.xml><?xml version="1.0" encoding="utf-8"?>
<formControlPr xmlns="http://schemas.microsoft.com/office/spreadsheetml/2009/9/main" objectType="CheckBox" fmlaLink="$F$18" noThreeD="1"/>
</file>

<file path=xl/ctrlProps/ctrlProp48.xml><?xml version="1.0" encoding="utf-8"?>
<formControlPr xmlns="http://schemas.microsoft.com/office/spreadsheetml/2009/9/main" objectType="CheckBox" fmlaLink="$F$19" noThreeD="1"/>
</file>

<file path=xl/ctrlProps/ctrlProp49.xml><?xml version="1.0" encoding="utf-8"?>
<formControlPr xmlns="http://schemas.microsoft.com/office/spreadsheetml/2009/9/main" objectType="CheckBox" fmlaLink="$F$20" noThreeD="1"/>
</file>

<file path=xl/ctrlProps/ctrlProp5.xml><?xml version="1.0" encoding="utf-8"?>
<formControlPr xmlns="http://schemas.microsoft.com/office/spreadsheetml/2009/9/main" objectType="CheckBox" fmlaLink="$I$53" noThreeD="1"/>
</file>

<file path=xl/ctrlProps/ctrlProp50.xml><?xml version="1.0" encoding="utf-8"?>
<formControlPr xmlns="http://schemas.microsoft.com/office/spreadsheetml/2009/9/main" objectType="CheckBox" fmlaLink="$B$26" noThreeD="1"/>
</file>

<file path=xl/ctrlProps/ctrlProp51.xml><?xml version="1.0" encoding="utf-8"?>
<formControlPr xmlns="http://schemas.microsoft.com/office/spreadsheetml/2009/9/main" objectType="CheckBox" fmlaLink="$F$21" noThreeD="1"/>
</file>

<file path=xl/ctrlProps/ctrlProp52.xml><?xml version="1.0" encoding="utf-8"?>
<formControlPr xmlns="http://schemas.microsoft.com/office/spreadsheetml/2009/9/main" objectType="CheckBox" fmlaLink="$F$22" noThreeD="1"/>
</file>

<file path=xl/ctrlProps/ctrlProp53.xml><?xml version="1.0" encoding="utf-8"?>
<formControlPr xmlns="http://schemas.microsoft.com/office/spreadsheetml/2009/9/main" objectType="CheckBox" fmlaLink="$F$59" noThreeD="1"/>
</file>

<file path=xl/ctrlProps/ctrlProp54.xml><?xml version="1.0" encoding="utf-8"?>
<formControlPr xmlns="http://schemas.microsoft.com/office/spreadsheetml/2009/9/main" objectType="CheckBox" fmlaLink="$B$68" noThreeD="1"/>
</file>

<file path=xl/ctrlProps/ctrlProp55.xml><?xml version="1.0" encoding="utf-8"?>
<formControlPr xmlns="http://schemas.microsoft.com/office/spreadsheetml/2009/9/main" objectType="CheckBox" fmlaLink="$B$70" lockText="1" noThreeD="1"/>
</file>

<file path=xl/ctrlProps/ctrlProp56.xml><?xml version="1.0" encoding="utf-8"?>
<formControlPr xmlns="http://schemas.microsoft.com/office/spreadsheetml/2009/9/main" objectType="CheckBox" fmlaLink="$B$71" noThreeD="1"/>
</file>

<file path=xl/ctrlProps/ctrlProp57.xml><?xml version="1.0" encoding="utf-8"?>
<formControlPr xmlns="http://schemas.microsoft.com/office/spreadsheetml/2009/9/main" objectType="CheckBox" fmlaLink="$B$72" noThreeD="1"/>
</file>

<file path=xl/ctrlProps/ctrlProp58.xml><?xml version="1.0" encoding="utf-8"?>
<formControlPr xmlns="http://schemas.microsoft.com/office/spreadsheetml/2009/9/main" objectType="CheckBox" fmlaLink="$B$73" noThreeD="1"/>
</file>

<file path=xl/ctrlProps/ctrlProp59.xml><?xml version="1.0" encoding="utf-8"?>
<formControlPr xmlns="http://schemas.microsoft.com/office/spreadsheetml/2009/9/main" objectType="CheckBox" fmlaLink="$B$74" noThreeD="1"/>
</file>

<file path=xl/ctrlProps/ctrlProp6.xml><?xml version="1.0" encoding="utf-8"?>
<formControlPr xmlns="http://schemas.microsoft.com/office/spreadsheetml/2009/9/main" objectType="CheckBox" fmlaLink="$I$56" noThreeD="1"/>
</file>

<file path=xl/ctrlProps/ctrlProp60.xml><?xml version="1.0" encoding="utf-8"?>
<formControlPr xmlns="http://schemas.microsoft.com/office/spreadsheetml/2009/9/main" objectType="CheckBox" fmlaLink="$B$27" noThreeD="1"/>
</file>

<file path=xl/ctrlProps/ctrlProp61.xml><?xml version="1.0" encoding="utf-8"?>
<formControlPr xmlns="http://schemas.microsoft.com/office/spreadsheetml/2009/9/main" objectType="CheckBox" fmlaLink="$B$28" noThreeD="1"/>
</file>

<file path=xl/ctrlProps/ctrlProp62.xml><?xml version="1.0" encoding="utf-8"?>
<formControlPr xmlns="http://schemas.microsoft.com/office/spreadsheetml/2009/9/main" objectType="CheckBox" fmlaLink="$B$29" noThreeD="1"/>
</file>

<file path=xl/ctrlProps/ctrlProp63.xml><?xml version="1.0" encoding="utf-8"?>
<formControlPr xmlns="http://schemas.microsoft.com/office/spreadsheetml/2009/9/main" objectType="CheckBox" fmlaLink="$B$30" noThreeD="1"/>
</file>

<file path=xl/ctrlProps/ctrlProp64.xml><?xml version="1.0" encoding="utf-8"?>
<formControlPr xmlns="http://schemas.microsoft.com/office/spreadsheetml/2009/9/main" objectType="CheckBox" fmlaLink="$F$47" noThreeD="1"/>
</file>

<file path=xl/ctrlProps/ctrlProp65.xml><?xml version="1.0" encoding="utf-8"?>
<formControlPr xmlns="http://schemas.microsoft.com/office/spreadsheetml/2009/9/main" objectType="CheckBox" fmlaLink="$B$69" noThreeD="1"/>
</file>

<file path=xl/ctrlProps/ctrlProp66.xml><?xml version="1.0" encoding="utf-8"?>
<formControlPr xmlns="http://schemas.microsoft.com/office/spreadsheetml/2009/9/main" objectType="Radio" firstButton="1" fmlaLink="#REF!"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I$57" noThreeD="1"/>
</file>

<file path=xl/ctrlProps/ctrlProp70.xml><?xml version="1.0" encoding="utf-8"?>
<formControlPr xmlns="http://schemas.microsoft.com/office/spreadsheetml/2009/9/main" objectType="CheckBox" fmlaLink="$K$14" noThreeD="1"/>
</file>

<file path=xl/ctrlProps/ctrlProp71.xml><?xml version="1.0" encoding="utf-8"?>
<formControlPr xmlns="http://schemas.microsoft.com/office/spreadsheetml/2009/9/main" objectType="CheckBox" fmlaLink="$K$15" noThreeD="1"/>
</file>

<file path=xl/ctrlProps/ctrlProp72.xml><?xml version="1.0" encoding="utf-8"?>
<formControlPr xmlns="http://schemas.microsoft.com/office/spreadsheetml/2009/9/main" objectType="CheckBox" fmlaLink="$E$17" noThreeD="1"/>
</file>

<file path=xl/ctrlProps/ctrlProp73.xml><?xml version="1.0" encoding="utf-8"?>
<formControlPr xmlns="http://schemas.microsoft.com/office/spreadsheetml/2009/9/main" objectType="CheckBox" fmlaLink="$G$17" noThreeD="1"/>
</file>

<file path=xl/ctrlProps/ctrlProp74.xml><?xml version="1.0" encoding="utf-8"?>
<formControlPr xmlns="http://schemas.microsoft.com/office/spreadsheetml/2009/9/main" objectType="CheckBox" fmlaLink="$G$18" noThreeD="1"/>
</file>

<file path=xl/ctrlProps/ctrlProp75.xml><?xml version="1.0" encoding="utf-8"?>
<formControlPr xmlns="http://schemas.microsoft.com/office/spreadsheetml/2009/9/main" objectType="CheckBox" fmlaLink="$K$19" noThreeD="1"/>
</file>

<file path=xl/ctrlProps/ctrlProp76.xml><?xml version="1.0" encoding="utf-8"?>
<formControlPr xmlns="http://schemas.microsoft.com/office/spreadsheetml/2009/9/main" objectType="CheckBox" fmlaLink="$K$20" noThreeD="1"/>
</file>

<file path=xl/ctrlProps/ctrlProp77.xml><?xml version="1.0" encoding="utf-8"?>
<formControlPr xmlns="http://schemas.microsoft.com/office/spreadsheetml/2009/9/main" objectType="CheckBox" fmlaLink="$K$21" noThreeD="1"/>
</file>

<file path=xl/ctrlProps/ctrlProp78.xml><?xml version="1.0" encoding="utf-8"?>
<formControlPr xmlns="http://schemas.microsoft.com/office/spreadsheetml/2009/9/main" objectType="CheckBox" fmlaLink="$K$22" noThreeD="1"/>
</file>

<file path=xl/ctrlProps/ctrlProp79.xml><?xml version="1.0" encoding="utf-8"?>
<formControlPr xmlns="http://schemas.microsoft.com/office/spreadsheetml/2009/9/main" objectType="CheckBox" fmlaLink="$K$23" noThreeD="1"/>
</file>

<file path=xl/ctrlProps/ctrlProp8.xml><?xml version="1.0" encoding="utf-8"?>
<formControlPr xmlns="http://schemas.microsoft.com/office/spreadsheetml/2009/9/main" objectType="CheckBox" fmlaLink="$O$66" noThreeD="1"/>
</file>

<file path=xl/ctrlProps/ctrlProp80.xml><?xml version="1.0" encoding="utf-8"?>
<formControlPr xmlns="http://schemas.microsoft.com/office/spreadsheetml/2009/9/main" objectType="CheckBox" fmlaLink="$K$24" noThreeD="1"/>
</file>

<file path=xl/ctrlProps/ctrlProp81.xml><?xml version="1.0" encoding="utf-8"?>
<formControlPr xmlns="http://schemas.microsoft.com/office/spreadsheetml/2009/9/main" objectType="CheckBox" fmlaLink="$K$25" noThreeD="1"/>
</file>

<file path=xl/ctrlProps/ctrlProp82.xml><?xml version="1.0" encoding="utf-8"?>
<formControlPr xmlns="http://schemas.microsoft.com/office/spreadsheetml/2009/9/main" objectType="CheckBox" fmlaLink="$F$27" noThreeD="1"/>
</file>

<file path=xl/ctrlProps/ctrlProp83.xml><?xml version="1.0" encoding="utf-8"?>
<formControlPr xmlns="http://schemas.microsoft.com/office/spreadsheetml/2009/9/main" objectType="CheckBox" fmlaLink="$K$43" noThreeD="1"/>
</file>

<file path=xl/ctrlProps/ctrlProp84.xml><?xml version="1.0" encoding="utf-8"?>
<formControlPr xmlns="http://schemas.microsoft.com/office/spreadsheetml/2009/9/main" objectType="CheckBox" fmlaLink="$H$27" noThreeD="1"/>
</file>

<file path=xl/ctrlProps/ctrlProp9.xml><?xml version="1.0" encoding="utf-8"?>
<formControlPr xmlns="http://schemas.microsoft.com/office/spreadsheetml/2009/9/main" objectType="CheckBox" fmlaLink="$I$68"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11</xdr:col>
      <xdr:colOff>161926</xdr:colOff>
      <xdr:row>1</xdr:row>
      <xdr:rowOff>9525</xdr:rowOff>
    </xdr:from>
    <xdr:to>
      <xdr:col>15</xdr:col>
      <xdr:colOff>47626</xdr:colOff>
      <xdr:row>3</xdr:row>
      <xdr:rowOff>47625</xdr:rowOff>
    </xdr:to>
    <xdr:sp macro="" textlink="">
      <xdr:nvSpPr>
        <xdr:cNvPr id="22529" name="Text Box 1"/>
        <xdr:cNvSpPr txBox="1">
          <a:spLocks noChangeArrowheads="1"/>
        </xdr:cNvSpPr>
      </xdr:nvSpPr>
      <xdr:spPr bwMode="auto">
        <a:xfrm>
          <a:off x="5181601" y="219075"/>
          <a:ext cx="1828800" cy="45720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s-ES" sz="700" b="1" i="0" u="none" strike="noStrike" baseline="0">
              <a:solidFill>
                <a:srgbClr val="000000"/>
              </a:solidFill>
              <a:latin typeface="Arial"/>
              <a:cs typeface="Arial"/>
            </a:rPr>
            <a:t>Servicio de Fomento de la Industria</a:t>
          </a:r>
          <a:endParaRPr lang="es-ES" sz="700" b="0" i="0" u="none" strike="noStrike" baseline="0">
            <a:solidFill>
              <a:srgbClr val="000000"/>
            </a:solidFill>
            <a:latin typeface="Arial"/>
            <a:cs typeface="Arial"/>
          </a:endParaRPr>
        </a:p>
        <a:p>
          <a:pPr algn="l" rtl="0">
            <a:defRPr sz="1000"/>
          </a:pPr>
          <a:r>
            <a:rPr lang="es-ES" sz="700" b="0" i="0" u="none" strike="noStrike" baseline="0">
              <a:solidFill>
                <a:srgbClr val="000000"/>
              </a:solidFill>
              <a:latin typeface="Arial"/>
              <a:cs typeface="Arial"/>
            </a:rPr>
            <a:t>Parque Tomás Caballero 1, 6ª Pta.</a:t>
          </a:r>
        </a:p>
        <a:p>
          <a:pPr algn="l" rtl="0">
            <a:defRPr sz="1000"/>
          </a:pPr>
          <a:r>
            <a:rPr lang="es-ES" sz="700" b="0" i="0" u="none" strike="noStrike" baseline="0">
              <a:solidFill>
                <a:srgbClr val="000000"/>
              </a:solidFill>
              <a:latin typeface="Arial"/>
              <a:cs typeface="Arial"/>
            </a:rPr>
            <a:t>31005 PAMPLONA</a:t>
          </a:r>
        </a:p>
        <a:p>
          <a:pPr algn="l" rtl="0">
            <a:defRPr sz="1000"/>
          </a:pPr>
          <a:endParaRPr lang="es-ES" sz="700" b="0" i="0" u="none" strike="noStrike" baseline="0">
            <a:solidFill>
              <a:srgbClr val="000000"/>
            </a:solidFill>
            <a:latin typeface="Arial"/>
            <a:cs typeface="Arial"/>
          </a:endParaRPr>
        </a:p>
        <a:p>
          <a:pPr algn="l" rtl="0">
            <a:defRPr sz="1000"/>
          </a:pPr>
          <a:endParaRPr lang="es-ES" sz="7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absolute">
        <xdr:from>
          <xdr:col>8</xdr:col>
          <xdr:colOff>19050</xdr:colOff>
          <xdr:row>50</xdr:row>
          <xdr:rowOff>9525</xdr:rowOff>
        </xdr:from>
        <xdr:to>
          <xdr:col>9</xdr:col>
          <xdr:colOff>0</xdr:colOff>
          <xdr:row>50</xdr:row>
          <xdr:rowOff>304800</xdr:rowOff>
        </xdr:to>
        <xdr:sp macro="" textlink="">
          <xdr:nvSpPr>
            <xdr:cNvPr id="22538" name="CheckOtraInfoA1" hidden="1">
              <a:extLst>
                <a:ext uri="{63B3BB69-23CF-44E3-9099-C40C66FF867C}">
                  <a14:compatExt spid="_x0000_s22538"/>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63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38100</xdr:colOff>
          <xdr:row>60</xdr:row>
          <xdr:rowOff>9525</xdr:rowOff>
        </xdr:from>
        <xdr:to>
          <xdr:col>5</xdr:col>
          <xdr:colOff>733425</xdr:colOff>
          <xdr:row>60</xdr:row>
          <xdr:rowOff>238125</xdr:rowOff>
        </xdr:to>
        <xdr:sp macro="" textlink="">
          <xdr:nvSpPr>
            <xdr:cNvPr id="22541" name="CheckProduccionCalidadA1" hidden="1">
              <a:extLst>
                <a:ext uri="{63B3BB69-23CF-44E3-9099-C40C66FF867C}">
                  <a14:compatExt spid="_x0000_s22541"/>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63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38100</xdr:colOff>
          <xdr:row>61</xdr:row>
          <xdr:rowOff>19050</xdr:rowOff>
        </xdr:from>
        <xdr:to>
          <xdr:col>5</xdr:col>
          <xdr:colOff>733425</xdr:colOff>
          <xdr:row>61</xdr:row>
          <xdr:rowOff>219075</xdr:rowOff>
        </xdr:to>
        <xdr:sp macro="" textlink="">
          <xdr:nvSpPr>
            <xdr:cNvPr id="22544" name="CheckProduccionCalidadA2" hidden="1">
              <a:extLst>
                <a:ext uri="{63B3BB69-23CF-44E3-9099-C40C66FF867C}">
                  <a14:compatExt spid="_x0000_s22544"/>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63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51</xdr:row>
          <xdr:rowOff>19050</xdr:rowOff>
        </xdr:from>
        <xdr:to>
          <xdr:col>9</xdr:col>
          <xdr:colOff>0</xdr:colOff>
          <xdr:row>51</xdr:row>
          <xdr:rowOff>304800</xdr:rowOff>
        </xdr:to>
        <xdr:sp macro="" textlink="">
          <xdr:nvSpPr>
            <xdr:cNvPr id="22545" name="CheckOtraInfoA2" hidden="1">
              <a:extLst>
                <a:ext uri="{63B3BB69-23CF-44E3-9099-C40C66FF867C}">
                  <a14:compatExt spid="_x0000_s22545"/>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63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52</xdr:row>
          <xdr:rowOff>9525</xdr:rowOff>
        </xdr:from>
        <xdr:to>
          <xdr:col>9</xdr:col>
          <xdr:colOff>0</xdr:colOff>
          <xdr:row>52</xdr:row>
          <xdr:rowOff>314325</xdr:rowOff>
        </xdr:to>
        <xdr:sp macro="" textlink="">
          <xdr:nvSpPr>
            <xdr:cNvPr id="22547" name="CheckOtraInfoA3" hidden="1">
              <a:extLst>
                <a:ext uri="{63B3BB69-23CF-44E3-9099-C40C66FF867C}">
                  <a14:compatExt spid="_x0000_s22547"/>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63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43</xdr:row>
          <xdr:rowOff>180975</xdr:rowOff>
        </xdr:from>
        <xdr:to>
          <xdr:col>9</xdr:col>
          <xdr:colOff>28575</xdr:colOff>
          <xdr:row>45</xdr:row>
          <xdr:rowOff>304800</xdr:rowOff>
        </xdr:to>
        <xdr:sp macro="" textlink="">
          <xdr:nvSpPr>
            <xdr:cNvPr id="22561" name="CheckOtraInfoN1" hidden="1">
              <a:extLst>
                <a:ext uri="{63B3BB69-23CF-44E3-9099-C40C66FF867C}">
                  <a14:compatExt spid="_x0000_s22561"/>
                </a:ext>
              </a:extLst>
            </xdr:cNvPr>
            <xdr:cNvSpPr/>
          </xdr:nvSpPr>
          <xdr:spPr bwMode="auto">
            <a:xfrm>
              <a:off x="0" y="0"/>
              <a:ext cx="0" cy="0"/>
            </a:xfrm>
            <a:prstGeom prst="rect">
              <a:avLst/>
            </a:prstGeom>
            <a:solidFill>
              <a:srgbClr val="FFFF99" mc:Ignorable="a14" a14:legacySpreadsheetColorIndex="43"/>
            </a:solidFill>
            <a:ln w="63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45</xdr:row>
          <xdr:rowOff>314325</xdr:rowOff>
        </xdr:from>
        <xdr:to>
          <xdr:col>9</xdr:col>
          <xdr:colOff>28575</xdr:colOff>
          <xdr:row>47</xdr:row>
          <xdr:rowOff>9525</xdr:rowOff>
        </xdr:to>
        <xdr:sp macro="" textlink="">
          <xdr:nvSpPr>
            <xdr:cNvPr id="23122" name="CheckOtraInfoN2" hidden="1">
              <a:extLst>
                <a:ext uri="{63B3BB69-23CF-44E3-9099-C40C66FF867C}">
                  <a14:compatExt spid="_x0000_s23122"/>
                </a:ext>
              </a:extLst>
            </xdr:cNvPr>
            <xdr:cNvSpPr/>
          </xdr:nvSpPr>
          <xdr:spPr bwMode="auto">
            <a:xfrm>
              <a:off x="0" y="0"/>
              <a:ext cx="0" cy="0"/>
            </a:xfrm>
            <a:prstGeom prst="rect">
              <a:avLst/>
            </a:prstGeom>
            <a:solidFill>
              <a:srgbClr val="FFFF99" mc:Ignorable="a14" a14:legacySpreadsheetColorIndex="43"/>
            </a:solidFill>
            <a:ln w="63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19050</xdr:colOff>
          <xdr:row>65</xdr:row>
          <xdr:rowOff>19050</xdr:rowOff>
        </xdr:from>
        <xdr:to>
          <xdr:col>14</xdr:col>
          <xdr:colOff>476250</xdr:colOff>
          <xdr:row>66</xdr:row>
          <xdr:rowOff>9525</xdr:rowOff>
        </xdr:to>
        <xdr:sp macro="" textlink="">
          <xdr:nvSpPr>
            <xdr:cNvPr id="23127" name="CheckPrincipalFormacion" hidden="1">
              <a:extLst>
                <a:ext uri="{63B3BB69-23CF-44E3-9099-C40C66FF867C}">
                  <a14:compatExt spid="_x0000_s23127"/>
                </a:ext>
              </a:extLst>
            </xdr:cNvPr>
            <xdr:cNvSpPr/>
          </xdr:nvSpPr>
          <xdr:spPr bwMode="auto">
            <a:xfrm>
              <a:off x="0" y="0"/>
              <a:ext cx="0"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67</xdr:row>
          <xdr:rowOff>9525</xdr:rowOff>
        </xdr:from>
        <xdr:to>
          <xdr:col>8</xdr:col>
          <xdr:colOff>457200</xdr:colOff>
          <xdr:row>67</xdr:row>
          <xdr:rowOff>323850</xdr:rowOff>
        </xdr:to>
        <xdr:sp macro="" textlink="">
          <xdr:nvSpPr>
            <xdr:cNvPr id="23129" name="CheckFormacion1" hidden="1">
              <a:extLst>
                <a:ext uri="{63B3BB69-23CF-44E3-9099-C40C66FF867C}">
                  <a14:compatExt spid="_x0000_s23129"/>
                </a:ext>
              </a:extLst>
            </xdr:cNvPr>
            <xdr:cNvSpPr/>
          </xdr:nvSpPr>
          <xdr:spPr bwMode="auto">
            <a:xfrm>
              <a:off x="0" y="0"/>
              <a:ext cx="0"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68</xdr:row>
          <xdr:rowOff>9525</xdr:rowOff>
        </xdr:from>
        <xdr:to>
          <xdr:col>8</xdr:col>
          <xdr:colOff>457200</xdr:colOff>
          <xdr:row>68</xdr:row>
          <xdr:rowOff>314325</xdr:rowOff>
        </xdr:to>
        <xdr:sp macro="" textlink="">
          <xdr:nvSpPr>
            <xdr:cNvPr id="23130" name="CheckFormacion2" hidden="1">
              <a:extLst>
                <a:ext uri="{63B3BB69-23CF-44E3-9099-C40C66FF867C}">
                  <a14:compatExt spid="_x0000_s23130"/>
                </a:ext>
              </a:extLst>
            </xdr:cNvPr>
            <xdr:cNvSpPr/>
          </xdr:nvSpPr>
          <xdr:spPr bwMode="auto">
            <a:xfrm>
              <a:off x="0" y="0"/>
              <a:ext cx="0"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69</xdr:row>
          <xdr:rowOff>9525</xdr:rowOff>
        </xdr:from>
        <xdr:to>
          <xdr:col>8</xdr:col>
          <xdr:colOff>457200</xdr:colOff>
          <xdr:row>69</xdr:row>
          <xdr:rowOff>314325</xdr:rowOff>
        </xdr:to>
        <xdr:sp macro="" textlink="">
          <xdr:nvSpPr>
            <xdr:cNvPr id="23131" name="CheckFormacion3" hidden="1">
              <a:extLst>
                <a:ext uri="{63B3BB69-23CF-44E3-9099-C40C66FF867C}">
                  <a14:compatExt spid="_x0000_s23131"/>
                </a:ext>
              </a:extLst>
            </xdr:cNvPr>
            <xdr:cNvSpPr/>
          </xdr:nvSpPr>
          <xdr:spPr bwMode="auto">
            <a:xfrm>
              <a:off x="0" y="0"/>
              <a:ext cx="0"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70</xdr:row>
          <xdr:rowOff>19050</xdr:rowOff>
        </xdr:from>
        <xdr:to>
          <xdr:col>8</xdr:col>
          <xdr:colOff>457200</xdr:colOff>
          <xdr:row>71</xdr:row>
          <xdr:rowOff>0</xdr:rowOff>
        </xdr:to>
        <xdr:sp macro="" textlink="">
          <xdr:nvSpPr>
            <xdr:cNvPr id="23132" name="CheckFormacion4" hidden="1">
              <a:extLst>
                <a:ext uri="{63B3BB69-23CF-44E3-9099-C40C66FF867C}">
                  <a14:compatExt spid="_x0000_s23132"/>
                </a:ext>
              </a:extLst>
            </xdr:cNvPr>
            <xdr:cNvSpPr/>
          </xdr:nvSpPr>
          <xdr:spPr bwMode="auto">
            <a:xfrm>
              <a:off x="0" y="0"/>
              <a:ext cx="0"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53</xdr:row>
          <xdr:rowOff>0</xdr:rowOff>
        </xdr:from>
        <xdr:to>
          <xdr:col>9</xdr:col>
          <xdr:colOff>0</xdr:colOff>
          <xdr:row>53</xdr:row>
          <xdr:rowOff>295275</xdr:rowOff>
        </xdr:to>
        <xdr:sp macro="" textlink="">
          <xdr:nvSpPr>
            <xdr:cNvPr id="23152" name="CheckOtraInfoA4" hidden="1">
              <a:extLst>
                <a:ext uri="{63B3BB69-23CF-44E3-9099-C40C66FF867C}">
                  <a14:compatExt spid="_x0000_s23152"/>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63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53</xdr:row>
          <xdr:rowOff>314325</xdr:rowOff>
        </xdr:from>
        <xdr:to>
          <xdr:col>9</xdr:col>
          <xdr:colOff>0</xdr:colOff>
          <xdr:row>59</xdr:row>
          <xdr:rowOff>104775</xdr:rowOff>
        </xdr:to>
        <xdr:sp macro="" textlink="">
          <xdr:nvSpPr>
            <xdr:cNvPr id="23153" name="CheckOtraInfoA5" hidden="1">
              <a:extLst>
                <a:ext uri="{63B3BB69-23CF-44E3-9099-C40C66FF867C}">
                  <a14:compatExt spid="_x0000_s23153"/>
                </a:ext>
              </a:extLst>
            </xdr:cNvPr>
            <xdr:cNvSpPr/>
          </xdr:nvSpPr>
          <xdr:spPr bwMode="auto">
            <a:xfrm>
              <a:off x="0" y="0"/>
              <a:ext cx="0" cy="0"/>
            </a:xfrm>
            <a:prstGeom prst="rect">
              <a:avLst/>
            </a:prstGeom>
            <a:solidFill>
              <a:srgbClr val="CCFFCC" mc:Ignorable="a14" a14:legacySpreadsheetColorIndex="42"/>
            </a:solidFill>
            <a:ln w="6350">
              <a:solidFill>
                <a:srgbClr val="000000" mc:Ignorable="a14" a14:legacySpreadsheetColorIndex="64"/>
              </a:solidFill>
              <a:miter lim="800000"/>
              <a:headEnd/>
              <a:tailEnd/>
            </a:ln>
          </xdr:spPr>
        </xdr:sp>
        <xdr:clientData fLocksWithSheet="0"/>
      </xdr:twoCellAnchor>
    </mc:Choice>
    <mc:Fallback/>
  </mc:AlternateContent>
  <xdr:twoCellAnchor editAs="oneCell">
    <xdr:from>
      <xdr:col>7</xdr:col>
      <xdr:colOff>114300</xdr:colOff>
      <xdr:row>1</xdr:row>
      <xdr:rowOff>9525</xdr:rowOff>
    </xdr:from>
    <xdr:to>
      <xdr:col>10</xdr:col>
      <xdr:colOff>352425</xdr:colOff>
      <xdr:row>3</xdr:row>
      <xdr:rowOff>57150</xdr:rowOff>
    </xdr:to>
    <xdr:pic>
      <xdr:nvPicPr>
        <xdr:cNvPr id="37516" name="imgEuropaAgro" descr="logo_agr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90950" y="219075"/>
          <a:ext cx="16859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14</xdr:col>
          <xdr:colOff>19050</xdr:colOff>
          <xdr:row>91</xdr:row>
          <xdr:rowOff>19050</xdr:rowOff>
        </xdr:from>
        <xdr:to>
          <xdr:col>14</xdr:col>
          <xdr:colOff>485775</xdr:colOff>
          <xdr:row>91</xdr:row>
          <xdr:rowOff>228600</xdr:rowOff>
        </xdr:to>
        <xdr:sp macro="" textlink="">
          <xdr:nvSpPr>
            <xdr:cNvPr id="23484" name="CheckNotificaTelematica" hidden="1">
              <a:extLst>
                <a:ext uri="{63B3BB69-23CF-44E3-9099-C40C66FF867C}">
                  <a14:compatExt spid="_x0000_s23484"/>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1</xdr:row>
      <xdr:rowOff>0</xdr:rowOff>
    </xdr:from>
    <xdr:to>
      <xdr:col>4</xdr:col>
      <xdr:colOff>1038225</xdr:colOff>
      <xdr:row>3</xdr:row>
      <xdr:rowOff>57150</xdr:rowOff>
    </xdr:to>
    <xdr:pic>
      <xdr:nvPicPr>
        <xdr:cNvPr id="37517" name="Picture 995" descr="GN1c-B"/>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209550"/>
          <a:ext cx="2057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8</xdr:col>
          <xdr:colOff>9525</xdr:colOff>
          <xdr:row>40</xdr:row>
          <xdr:rowOff>9525</xdr:rowOff>
        </xdr:from>
        <xdr:to>
          <xdr:col>8</xdr:col>
          <xdr:colOff>447675</xdr:colOff>
          <xdr:row>41</xdr:row>
          <xdr:rowOff>0</xdr:rowOff>
        </xdr:to>
        <xdr:sp macro="" textlink="">
          <xdr:nvSpPr>
            <xdr:cNvPr id="31847" name="CheckIgualdad" hidden="1">
              <a:extLst>
                <a:ext uri="{63B3BB69-23CF-44E3-9099-C40C66FF867C}">
                  <a14:compatExt spid="_x0000_s31847"/>
                </a:ext>
              </a:extLst>
            </xdr:cNvPr>
            <xdr:cNvSpPr/>
          </xdr:nvSpPr>
          <xdr:spPr bwMode="auto">
            <a:xfrm>
              <a:off x="0" y="0"/>
              <a:ext cx="0" cy="0"/>
            </a:xfrm>
            <a:prstGeom prst="rect">
              <a:avLst/>
            </a:prstGeom>
            <a:solidFill>
              <a:srgbClr val="CCFFCC"/>
            </a:solidFill>
            <a:ln>
              <a:noFill/>
            </a:ln>
            <a:extLst>
              <a:ext uri="{91240B29-F687-4F45-9708-019B960494DF}">
                <a14:hiddenLine w="63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42</xdr:row>
          <xdr:rowOff>47625</xdr:rowOff>
        </xdr:from>
        <xdr:to>
          <xdr:col>8</xdr:col>
          <xdr:colOff>457200</xdr:colOff>
          <xdr:row>43</xdr:row>
          <xdr:rowOff>238125</xdr:rowOff>
        </xdr:to>
        <xdr:sp macro="" textlink="">
          <xdr:nvSpPr>
            <xdr:cNvPr id="31848" name="CheckIgualdad1" hidden="1">
              <a:extLst>
                <a:ext uri="{63B3BB69-23CF-44E3-9099-C40C66FF867C}">
                  <a14:compatExt spid="_x0000_s31848"/>
                </a:ext>
              </a:extLst>
            </xdr:cNvPr>
            <xdr:cNvSpPr/>
          </xdr:nvSpPr>
          <xdr:spPr bwMode="auto">
            <a:xfrm>
              <a:off x="0" y="0"/>
              <a:ext cx="0" cy="0"/>
            </a:xfrm>
            <a:prstGeom prst="rect">
              <a:avLst/>
            </a:prstGeom>
            <a:solidFill>
              <a:srgbClr val="CCFFCC"/>
            </a:solidFill>
            <a:ln>
              <a:noFill/>
            </a:ln>
            <a:extLst>
              <a:ext uri="{91240B29-F687-4F45-9708-019B960494DF}">
                <a14:hiddenLine w="63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45</xdr:row>
          <xdr:rowOff>66675</xdr:rowOff>
        </xdr:from>
        <xdr:to>
          <xdr:col>8</xdr:col>
          <xdr:colOff>447675</xdr:colOff>
          <xdr:row>46</xdr:row>
          <xdr:rowOff>57150</xdr:rowOff>
        </xdr:to>
        <xdr:sp macro="" textlink="">
          <xdr:nvSpPr>
            <xdr:cNvPr id="31849" name="CheckIgualdad2" hidden="1">
              <a:extLst>
                <a:ext uri="{63B3BB69-23CF-44E3-9099-C40C66FF867C}">
                  <a14:compatExt spid="_x0000_s31849"/>
                </a:ext>
              </a:extLst>
            </xdr:cNvPr>
            <xdr:cNvSpPr/>
          </xdr:nvSpPr>
          <xdr:spPr bwMode="auto">
            <a:xfrm>
              <a:off x="0" y="0"/>
              <a:ext cx="0" cy="0"/>
            </a:xfrm>
            <a:prstGeom prst="rect">
              <a:avLst/>
            </a:prstGeom>
            <a:solidFill>
              <a:srgbClr val="CCFFCC"/>
            </a:solidFill>
            <a:ln>
              <a:noFill/>
            </a:ln>
            <a:extLst>
              <a:ext uri="{91240B29-F687-4F45-9708-019B960494DF}">
                <a14:hiddenLine w="63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59</xdr:row>
          <xdr:rowOff>104775</xdr:rowOff>
        </xdr:from>
        <xdr:to>
          <xdr:col>9</xdr:col>
          <xdr:colOff>28575</xdr:colOff>
          <xdr:row>60</xdr:row>
          <xdr:rowOff>161925</xdr:rowOff>
        </xdr:to>
        <xdr:sp macro="" textlink="">
          <xdr:nvSpPr>
            <xdr:cNvPr id="31850" name="CheckMemorioSosteni" hidden="1">
              <a:extLst>
                <a:ext uri="{63B3BB69-23CF-44E3-9099-C40C66FF867C}">
                  <a14:compatExt spid="_x0000_s31850"/>
                </a:ext>
              </a:extLst>
            </xdr:cNvPr>
            <xdr:cNvSpPr/>
          </xdr:nvSpPr>
          <xdr:spPr bwMode="auto">
            <a:xfrm>
              <a:off x="0" y="0"/>
              <a:ext cx="0" cy="0"/>
            </a:xfrm>
            <a:prstGeom prst="rect">
              <a:avLst/>
            </a:prstGeom>
            <a:solidFill>
              <a:srgbClr val="CCFFCC"/>
            </a:solidFill>
            <a:ln w="63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19050</xdr:colOff>
          <xdr:row>81</xdr:row>
          <xdr:rowOff>19050</xdr:rowOff>
        </xdr:from>
        <xdr:to>
          <xdr:col>14</xdr:col>
          <xdr:colOff>476250</xdr:colOff>
          <xdr:row>82</xdr:row>
          <xdr:rowOff>9525</xdr:rowOff>
        </xdr:to>
        <xdr:sp macro="" textlink="">
          <xdr:nvSpPr>
            <xdr:cNvPr id="32268" name="CheckPrincipalIgualdadAgro" hidden="1">
              <a:extLst>
                <a:ext uri="{63B3BB69-23CF-44E3-9099-C40C66FF867C}">
                  <a14:compatExt spid="_x0000_s32268"/>
                </a:ext>
              </a:extLst>
            </xdr:cNvPr>
            <xdr:cNvSpPr/>
          </xdr:nvSpPr>
          <xdr:spPr bwMode="auto">
            <a:xfrm>
              <a:off x="0" y="0"/>
              <a:ext cx="0"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28575</xdr:colOff>
          <xdr:row>82</xdr:row>
          <xdr:rowOff>9525</xdr:rowOff>
        </xdr:from>
        <xdr:to>
          <xdr:col>9</xdr:col>
          <xdr:colOff>0</xdr:colOff>
          <xdr:row>82</xdr:row>
          <xdr:rowOff>333375</xdr:rowOff>
        </xdr:to>
        <xdr:sp macro="" textlink="">
          <xdr:nvSpPr>
            <xdr:cNvPr id="32274" name="CheckIgualdadAgro1" hidden="1">
              <a:extLst>
                <a:ext uri="{63B3BB69-23CF-44E3-9099-C40C66FF867C}">
                  <a14:compatExt spid="_x0000_s32274"/>
                </a:ext>
              </a:extLst>
            </xdr:cNvPr>
            <xdr:cNvSpPr/>
          </xdr:nvSpPr>
          <xdr:spPr bwMode="auto">
            <a:xfrm>
              <a:off x="0" y="0"/>
              <a:ext cx="0"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28575</xdr:colOff>
          <xdr:row>83</xdr:row>
          <xdr:rowOff>0</xdr:rowOff>
        </xdr:from>
        <xdr:to>
          <xdr:col>8</xdr:col>
          <xdr:colOff>457200</xdr:colOff>
          <xdr:row>84</xdr:row>
          <xdr:rowOff>9525</xdr:rowOff>
        </xdr:to>
        <xdr:sp macro="" textlink="">
          <xdr:nvSpPr>
            <xdr:cNvPr id="32275" name="CheckIgualdadAgro2" hidden="1">
              <a:extLst>
                <a:ext uri="{63B3BB69-23CF-44E3-9099-C40C66FF867C}">
                  <a14:compatExt spid="_x0000_s32275"/>
                </a:ext>
              </a:extLst>
            </xdr:cNvPr>
            <xdr:cNvSpPr/>
          </xdr:nvSpPr>
          <xdr:spPr bwMode="auto">
            <a:xfrm>
              <a:off x="0" y="0"/>
              <a:ext cx="0"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28575</xdr:colOff>
          <xdr:row>84</xdr:row>
          <xdr:rowOff>9525</xdr:rowOff>
        </xdr:from>
        <xdr:to>
          <xdr:col>9</xdr:col>
          <xdr:colOff>0</xdr:colOff>
          <xdr:row>84</xdr:row>
          <xdr:rowOff>466725</xdr:rowOff>
        </xdr:to>
        <xdr:sp macro="" textlink="">
          <xdr:nvSpPr>
            <xdr:cNvPr id="32276" name="CheckIgualdadAgro3" hidden="1">
              <a:extLst>
                <a:ext uri="{63B3BB69-23CF-44E3-9099-C40C66FF867C}">
                  <a14:compatExt spid="_x0000_s32276"/>
                </a:ext>
              </a:extLst>
            </xdr:cNvPr>
            <xdr:cNvSpPr/>
          </xdr:nvSpPr>
          <xdr:spPr bwMode="auto">
            <a:xfrm>
              <a:off x="0" y="0"/>
              <a:ext cx="0"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84</xdr:row>
          <xdr:rowOff>495300</xdr:rowOff>
        </xdr:from>
        <xdr:to>
          <xdr:col>9</xdr:col>
          <xdr:colOff>0</xdr:colOff>
          <xdr:row>86</xdr:row>
          <xdr:rowOff>47625</xdr:rowOff>
        </xdr:to>
        <xdr:sp macro="" textlink="">
          <xdr:nvSpPr>
            <xdr:cNvPr id="32277" name="CheckIgualdadAgro4" hidden="1">
              <a:extLst>
                <a:ext uri="{63B3BB69-23CF-44E3-9099-C40C66FF867C}">
                  <a14:compatExt spid="_x0000_s32277"/>
                </a:ext>
              </a:extLst>
            </xdr:cNvPr>
            <xdr:cNvSpPr/>
          </xdr:nvSpPr>
          <xdr:spPr bwMode="auto">
            <a:xfrm>
              <a:off x="0" y="0"/>
              <a:ext cx="0"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28575</xdr:colOff>
          <xdr:row>46</xdr:row>
          <xdr:rowOff>9525</xdr:rowOff>
        </xdr:from>
        <xdr:to>
          <xdr:col>14</xdr:col>
          <xdr:colOff>476250</xdr:colOff>
          <xdr:row>46</xdr:row>
          <xdr:rowOff>323850</xdr:rowOff>
        </xdr:to>
        <xdr:sp macro="" textlink="">
          <xdr:nvSpPr>
            <xdr:cNvPr id="32337" name="CheckEmpMed272000" hidden="1">
              <a:extLst>
                <a:ext uri="{63B3BB69-23CF-44E3-9099-C40C66FF867C}">
                  <a14:compatExt spid="_x0000_s32337"/>
                </a:ext>
              </a:extLst>
            </xdr:cNvPr>
            <xdr:cNvSpPr/>
          </xdr:nvSpPr>
          <xdr:spPr bwMode="auto">
            <a:xfrm>
              <a:off x="0" y="0"/>
              <a:ext cx="0"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60</xdr:row>
          <xdr:rowOff>190500</xdr:rowOff>
        </xdr:from>
        <xdr:to>
          <xdr:col>9</xdr:col>
          <xdr:colOff>0</xdr:colOff>
          <xdr:row>61</xdr:row>
          <xdr:rowOff>133350</xdr:rowOff>
        </xdr:to>
        <xdr:sp macro="" textlink="">
          <xdr:nvSpPr>
            <xdr:cNvPr id="36885" name="CheckFUNDAE" hidden="1">
              <a:extLst>
                <a:ext uri="{63B3BB69-23CF-44E3-9099-C40C66FF867C}">
                  <a14:compatExt spid="_x0000_s36885"/>
                </a:ext>
              </a:extLst>
            </xdr:cNvPr>
            <xdr:cNvSpPr/>
          </xdr:nvSpPr>
          <xdr:spPr bwMode="auto">
            <a:xfrm>
              <a:off x="0" y="0"/>
              <a:ext cx="0"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61</xdr:row>
          <xdr:rowOff>180975</xdr:rowOff>
        </xdr:from>
        <xdr:to>
          <xdr:col>9</xdr:col>
          <xdr:colOff>0</xdr:colOff>
          <xdr:row>65</xdr:row>
          <xdr:rowOff>85725</xdr:rowOff>
        </xdr:to>
        <xdr:sp macro="" textlink="">
          <xdr:nvSpPr>
            <xdr:cNvPr id="36886" name="CheckSNENL" hidden="1">
              <a:extLst>
                <a:ext uri="{63B3BB69-23CF-44E3-9099-C40C66FF867C}">
                  <a14:compatExt spid="_x0000_s36886"/>
                </a:ext>
              </a:extLst>
            </xdr:cNvPr>
            <xdr:cNvSpPr/>
          </xdr:nvSpPr>
          <xdr:spPr bwMode="auto">
            <a:xfrm>
              <a:off x="0" y="0"/>
              <a:ext cx="0"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28575</xdr:colOff>
          <xdr:row>89</xdr:row>
          <xdr:rowOff>28575</xdr:rowOff>
        </xdr:from>
        <xdr:to>
          <xdr:col>14</xdr:col>
          <xdr:colOff>476250</xdr:colOff>
          <xdr:row>89</xdr:row>
          <xdr:rowOff>400050</xdr:rowOff>
        </xdr:to>
        <xdr:sp macro="" textlink="">
          <xdr:nvSpPr>
            <xdr:cNvPr id="37033" name="CheckPlantransDigiAgro" hidden="1">
              <a:extLst>
                <a:ext uri="{63B3BB69-23CF-44E3-9099-C40C66FF867C}">
                  <a14:compatExt spid="_x0000_s37033"/>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49</xdr:row>
          <xdr:rowOff>9525</xdr:rowOff>
        </xdr:from>
        <xdr:to>
          <xdr:col>8</xdr:col>
          <xdr:colOff>457200</xdr:colOff>
          <xdr:row>49</xdr:row>
          <xdr:rowOff>209550</xdr:rowOff>
        </xdr:to>
        <xdr:sp macro="" textlink="">
          <xdr:nvSpPr>
            <xdr:cNvPr id="37281" name="CheckIgualdad3" hidden="1">
              <a:extLst>
                <a:ext uri="{63B3BB69-23CF-44E3-9099-C40C66FF867C}">
                  <a14:compatExt spid="_x0000_s37281"/>
                </a:ext>
              </a:extLst>
            </xdr:cNvPr>
            <xdr:cNvSpPr/>
          </xdr:nvSpPr>
          <xdr:spPr bwMode="auto">
            <a:xfrm>
              <a:off x="0" y="0"/>
              <a:ext cx="0" cy="0"/>
            </a:xfrm>
            <a:prstGeom prst="rect">
              <a:avLst/>
            </a:prstGeom>
            <a:solidFill>
              <a:srgbClr val="CCFFCC"/>
            </a:solidFill>
            <a:ln>
              <a:noFill/>
            </a:ln>
            <a:extLst>
              <a:ext uri="{91240B29-F687-4F45-9708-019B960494DF}">
                <a14:hiddenLine w="63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49</xdr:row>
          <xdr:rowOff>295275</xdr:rowOff>
        </xdr:from>
        <xdr:to>
          <xdr:col>8</xdr:col>
          <xdr:colOff>447675</xdr:colOff>
          <xdr:row>51</xdr:row>
          <xdr:rowOff>19050</xdr:rowOff>
        </xdr:to>
        <xdr:sp macro="" textlink="">
          <xdr:nvSpPr>
            <xdr:cNvPr id="37282" name="CheckIgualdad4" hidden="1">
              <a:extLst>
                <a:ext uri="{63B3BB69-23CF-44E3-9099-C40C66FF867C}">
                  <a14:compatExt spid="_x0000_s37282"/>
                </a:ext>
              </a:extLst>
            </xdr:cNvPr>
            <xdr:cNvSpPr/>
          </xdr:nvSpPr>
          <xdr:spPr bwMode="auto">
            <a:xfrm>
              <a:off x="0" y="0"/>
              <a:ext cx="0" cy="0"/>
            </a:xfrm>
            <a:prstGeom prst="rect">
              <a:avLst/>
            </a:prstGeom>
            <a:solidFill>
              <a:srgbClr val="CCFFCC"/>
            </a:solidFill>
            <a:ln>
              <a:noFill/>
            </a:ln>
            <a:extLst>
              <a:ext uri="{91240B29-F687-4F45-9708-019B960494DF}">
                <a14:hiddenLine w="63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51</xdr:row>
          <xdr:rowOff>85725</xdr:rowOff>
        </xdr:from>
        <xdr:to>
          <xdr:col>8</xdr:col>
          <xdr:colOff>457200</xdr:colOff>
          <xdr:row>52</xdr:row>
          <xdr:rowOff>142875</xdr:rowOff>
        </xdr:to>
        <xdr:sp macro="" textlink="">
          <xdr:nvSpPr>
            <xdr:cNvPr id="37283" name="CheckIgualdad5" hidden="1">
              <a:extLst>
                <a:ext uri="{63B3BB69-23CF-44E3-9099-C40C66FF867C}">
                  <a14:compatExt spid="_x0000_s37283"/>
                </a:ext>
              </a:extLst>
            </xdr:cNvPr>
            <xdr:cNvSpPr/>
          </xdr:nvSpPr>
          <xdr:spPr bwMode="auto">
            <a:xfrm>
              <a:off x="0" y="0"/>
              <a:ext cx="0" cy="0"/>
            </a:xfrm>
            <a:prstGeom prst="rect">
              <a:avLst/>
            </a:prstGeom>
            <a:solidFill>
              <a:srgbClr val="CCFFCC"/>
            </a:solidFill>
            <a:ln>
              <a:noFill/>
            </a:ln>
            <a:extLst>
              <a:ext uri="{91240B29-F687-4F45-9708-019B960494DF}">
                <a14:hiddenLine w="63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28575</xdr:colOff>
          <xdr:row>86</xdr:row>
          <xdr:rowOff>19050</xdr:rowOff>
        </xdr:from>
        <xdr:to>
          <xdr:col>9</xdr:col>
          <xdr:colOff>0</xdr:colOff>
          <xdr:row>86</xdr:row>
          <xdr:rowOff>457200</xdr:rowOff>
        </xdr:to>
        <xdr:sp macro="" textlink="">
          <xdr:nvSpPr>
            <xdr:cNvPr id="37425" name="CheckIgualdadAgro5" hidden="1">
              <a:extLst>
                <a:ext uri="{63B3BB69-23CF-44E3-9099-C40C66FF867C}">
                  <a14:compatExt spid="_x0000_s37425"/>
                </a:ext>
              </a:extLst>
            </xdr:cNvPr>
            <xdr:cNvSpPr/>
          </xdr:nvSpPr>
          <xdr:spPr bwMode="auto">
            <a:xfrm>
              <a:off x="0" y="0"/>
              <a:ext cx="0"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19050</xdr:colOff>
          <xdr:row>87</xdr:row>
          <xdr:rowOff>9525</xdr:rowOff>
        </xdr:from>
        <xdr:to>
          <xdr:col>8</xdr:col>
          <xdr:colOff>466725</xdr:colOff>
          <xdr:row>88</xdr:row>
          <xdr:rowOff>28575</xdr:rowOff>
        </xdr:to>
        <xdr:sp macro="" textlink="">
          <xdr:nvSpPr>
            <xdr:cNvPr id="37426" name="CheckIgualdadAgro6" hidden="1">
              <a:extLst>
                <a:ext uri="{63B3BB69-23CF-44E3-9099-C40C66FF867C}">
                  <a14:compatExt spid="_x0000_s37426"/>
                </a:ext>
              </a:extLst>
            </xdr:cNvPr>
            <xdr:cNvSpPr/>
          </xdr:nvSpPr>
          <xdr:spPr bwMode="auto">
            <a:xfrm>
              <a:off x="0" y="0"/>
              <a:ext cx="0"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19050</xdr:colOff>
          <xdr:row>104</xdr:row>
          <xdr:rowOff>19050</xdr:rowOff>
        </xdr:from>
        <xdr:to>
          <xdr:col>14</xdr:col>
          <xdr:colOff>476250</xdr:colOff>
          <xdr:row>104</xdr:row>
          <xdr:rowOff>1095375</xdr:rowOff>
        </xdr:to>
        <xdr:sp macro="" textlink="">
          <xdr:nvSpPr>
            <xdr:cNvPr id="37503" name="CheckAutorizaConsulta" hidden="1">
              <a:extLst>
                <a:ext uri="{63B3BB69-23CF-44E3-9099-C40C66FF867C}">
                  <a14:compatExt spid="_x0000_s37503"/>
                </a:ext>
              </a:extLst>
            </xdr:cNvPr>
            <xdr:cNvSpPr/>
          </xdr:nvSpPr>
          <xdr:spPr bwMode="auto">
            <a:xfrm>
              <a:off x="0" y="0"/>
              <a:ext cx="0" cy="0"/>
            </a:xfrm>
            <a:prstGeom prst="rect">
              <a:avLst/>
            </a:prstGeom>
            <a:solidFill>
              <a:srgbClr val="CC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36</xdr:row>
          <xdr:rowOff>123825</xdr:rowOff>
        </xdr:from>
        <xdr:to>
          <xdr:col>8</xdr:col>
          <xdr:colOff>447675</xdr:colOff>
          <xdr:row>38</xdr:row>
          <xdr:rowOff>66675</xdr:rowOff>
        </xdr:to>
        <xdr:sp macro="" textlink="">
          <xdr:nvSpPr>
            <xdr:cNvPr id="37509" name="CheckEconomiaSocial" hidden="1">
              <a:extLst>
                <a:ext uri="{63B3BB69-23CF-44E3-9099-C40C66FF867C}">
                  <a14:compatExt spid="_x0000_s37509"/>
                </a:ext>
              </a:extLst>
            </xdr:cNvPr>
            <xdr:cNvSpPr/>
          </xdr:nvSpPr>
          <xdr:spPr bwMode="auto">
            <a:xfrm>
              <a:off x="0" y="0"/>
              <a:ext cx="0" cy="0"/>
            </a:xfrm>
            <a:prstGeom prst="rect">
              <a:avLst/>
            </a:prstGeom>
            <a:solidFill>
              <a:srgbClr val="CCFFCC"/>
            </a:solidFill>
            <a:ln>
              <a:noFill/>
            </a:ln>
            <a:extLst>
              <a:ext uri="{91240B29-F687-4F45-9708-019B960494DF}">
                <a14:hiddenLine w="63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9525</xdr:colOff>
          <xdr:row>58</xdr:row>
          <xdr:rowOff>66675</xdr:rowOff>
        </xdr:from>
        <xdr:to>
          <xdr:col>8</xdr:col>
          <xdr:colOff>457200</xdr:colOff>
          <xdr:row>59</xdr:row>
          <xdr:rowOff>9525</xdr:rowOff>
        </xdr:to>
        <xdr:sp macro="" textlink="">
          <xdr:nvSpPr>
            <xdr:cNvPr id="37511" name="CheckNuevaPlanta2" hidden="1">
              <a:extLst>
                <a:ext uri="{63B3BB69-23CF-44E3-9099-C40C66FF867C}">
                  <a14:compatExt spid="_x0000_s37511"/>
                </a:ext>
              </a:extLst>
            </xdr:cNvPr>
            <xdr:cNvSpPr/>
          </xdr:nvSpPr>
          <xdr:spPr bwMode="auto">
            <a:xfrm>
              <a:off x="0" y="0"/>
              <a:ext cx="0" cy="0"/>
            </a:xfrm>
            <a:prstGeom prst="rect">
              <a:avLst/>
            </a:prstGeom>
            <a:solidFill>
              <a:srgbClr val="CCFFCC"/>
            </a:solidFill>
            <a:ln>
              <a:noFill/>
            </a:ln>
            <a:extLst>
              <a:ext uri="{91240B29-F687-4F45-9708-019B960494DF}">
                <a14:hiddenLine w="6350">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152400</xdr:colOff>
      <xdr:row>1</xdr:row>
      <xdr:rowOff>85725</xdr:rowOff>
    </xdr:from>
    <xdr:to>
      <xdr:col>20</xdr:col>
      <xdr:colOff>38100</xdr:colOff>
      <xdr:row>4</xdr:row>
      <xdr:rowOff>47625</xdr:rowOff>
    </xdr:to>
    <xdr:sp macro="" textlink="">
      <xdr:nvSpPr>
        <xdr:cNvPr id="23557" name="Text Box 24"/>
        <xdr:cNvSpPr txBox="1">
          <a:spLocks noChangeArrowheads="1"/>
        </xdr:cNvSpPr>
      </xdr:nvSpPr>
      <xdr:spPr bwMode="auto">
        <a:xfrm>
          <a:off x="7667625" y="276225"/>
          <a:ext cx="2076450" cy="533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700" b="1" i="0" u="none" strike="noStrike" baseline="0">
              <a:solidFill>
                <a:srgbClr val="000000"/>
              </a:solidFill>
              <a:latin typeface="Arial"/>
              <a:cs typeface="Arial"/>
            </a:rPr>
            <a:t>Servicio de Fomento de la Industria</a:t>
          </a:r>
          <a:endParaRPr lang="es-ES" sz="700" b="0" i="0" u="none" strike="noStrike" baseline="0">
            <a:solidFill>
              <a:srgbClr val="000000"/>
            </a:solidFill>
            <a:latin typeface="Arial"/>
            <a:cs typeface="Arial"/>
          </a:endParaRPr>
        </a:p>
        <a:p>
          <a:pPr algn="l" rtl="0">
            <a:defRPr sz="1000"/>
          </a:pPr>
          <a:r>
            <a:rPr lang="es-ES" sz="700" b="0" i="0" u="none" strike="noStrike" baseline="0">
              <a:solidFill>
                <a:srgbClr val="000000"/>
              </a:solidFill>
              <a:latin typeface="Arial"/>
              <a:cs typeface="Arial"/>
            </a:rPr>
            <a:t>Parque Tomás Caballero 1 6ª Pta.</a:t>
          </a:r>
        </a:p>
        <a:p>
          <a:pPr algn="l" rtl="0">
            <a:defRPr sz="1000"/>
          </a:pPr>
          <a:r>
            <a:rPr lang="es-ES" sz="700" b="0" i="0" u="none" strike="noStrike" baseline="0">
              <a:solidFill>
                <a:srgbClr val="000000"/>
              </a:solidFill>
              <a:latin typeface="Arial"/>
              <a:cs typeface="Arial"/>
            </a:rPr>
            <a:t>31005 PAMPLONA</a:t>
          </a:r>
        </a:p>
      </xdr:txBody>
    </xdr:sp>
    <xdr:clientData/>
  </xdr:twoCellAnchor>
  <xdr:twoCellAnchor editAs="oneCell">
    <xdr:from>
      <xdr:col>9</xdr:col>
      <xdr:colOff>228600</xdr:colOff>
      <xdr:row>0</xdr:row>
      <xdr:rowOff>161925</xdr:rowOff>
    </xdr:from>
    <xdr:to>
      <xdr:col>13</xdr:col>
      <xdr:colOff>352425</xdr:colOff>
      <xdr:row>4</xdr:row>
      <xdr:rowOff>19050</xdr:rowOff>
    </xdr:to>
    <xdr:pic>
      <xdr:nvPicPr>
        <xdr:cNvPr id="45060" name="imgEuropaAgro" descr="logo_agr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38625" y="161925"/>
          <a:ext cx="22479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4</xdr:col>
      <xdr:colOff>390525</xdr:colOff>
      <xdr:row>3</xdr:row>
      <xdr:rowOff>133350</xdr:rowOff>
    </xdr:to>
    <xdr:pic>
      <xdr:nvPicPr>
        <xdr:cNvPr id="45061" name="Picture 847" descr="GN1c-B"/>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90500"/>
          <a:ext cx="22288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438150</xdr:colOff>
      <xdr:row>0</xdr:row>
      <xdr:rowOff>190500</xdr:rowOff>
    </xdr:from>
    <xdr:to>
      <xdr:col>9</xdr:col>
      <xdr:colOff>285750</xdr:colOff>
      <xdr:row>3</xdr:row>
      <xdr:rowOff>104775</xdr:rowOff>
    </xdr:to>
    <xdr:sp macro="" textlink="">
      <xdr:nvSpPr>
        <xdr:cNvPr id="15830" name="Text Box 24"/>
        <xdr:cNvSpPr txBox="1">
          <a:spLocks noChangeArrowheads="1"/>
        </xdr:cNvSpPr>
      </xdr:nvSpPr>
      <xdr:spPr bwMode="auto">
        <a:xfrm>
          <a:off x="5219700" y="190500"/>
          <a:ext cx="1609725" cy="514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700" b="1" i="0" u="none" strike="noStrike" baseline="0">
              <a:solidFill>
                <a:srgbClr val="000000"/>
              </a:solidFill>
              <a:latin typeface="Arial"/>
              <a:cs typeface="Arial"/>
            </a:rPr>
            <a:t>Servicio de Fomento de la Industria</a:t>
          </a:r>
          <a:endParaRPr lang="es-ES" sz="700" b="0" i="0" u="none" strike="noStrike" baseline="0">
            <a:solidFill>
              <a:srgbClr val="000000"/>
            </a:solidFill>
            <a:latin typeface="Arial"/>
            <a:cs typeface="Arial"/>
          </a:endParaRPr>
        </a:p>
        <a:p>
          <a:pPr algn="l" rtl="0">
            <a:defRPr sz="1000"/>
          </a:pPr>
          <a:r>
            <a:rPr lang="es-ES" sz="700" b="0" i="0" u="none" strike="noStrike" baseline="0">
              <a:solidFill>
                <a:srgbClr val="000000"/>
              </a:solidFill>
              <a:latin typeface="Arial"/>
              <a:cs typeface="Arial"/>
            </a:rPr>
            <a:t>Parque Tomás Caballero 1, 6ª Pta.</a:t>
          </a:r>
        </a:p>
        <a:p>
          <a:pPr algn="l" rtl="0">
            <a:defRPr sz="1000"/>
          </a:pPr>
          <a:r>
            <a:rPr lang="es-ES" sz="700" b="0" i="0" u="none" strike="noStrike" baseline="0">
              <a:solidFill>
                <a:srgbClr val="000000"/>
              </a:solidFill>
              <a:latin typeface="Arial"/>
              <a:cs typeface="Arial"/>
            </a:rPr>
            <a:t>31005 PAMPLONA</a:t>
          </a:r>
        </a:p>
        <a:p>
          <a:pPr algn="l" rtl="0">
            <a:defRPr sz="1000"/>
          </a:pPr>
          <a:endParaRPr lang="es-ES" sz="700" b="0" i="0" u="none" strike="noStrike" baseline="0">
            <a:solidFill>
              <a:srgbClr val="000000"/>
            </a:solidFill>
            <a:latin typeface="Arial"/>
            <a:cs typeface="Arial"/>
          </a:endParaRPr>
        </a:p>
        <a:p>
          <a:pPr algn="l" rtl="0">
            <a:defRPr sz="1000"/>
          </a:pPr>
          <a:endParaRPr lang="es-ES" sz="700" b="0" i="0" u="none" strike="noStrike" baseline="0">
            <a:solidFill>
              <a:srgbClr val="000000"/>
            </a:solidFill>
            <a:latin typeface="Arial"/>
            <a:cs typeface="Arial"/>
          </a:endParaRPr>
        </a:p>
      </xdr:txBody>
    </xdr:sp>
    <xdr:clientData/>
  </xdr:twoCellAnchor>
  <xdr:twoCellAnchor>
    <xdr:from>
      <xdr:col>0</xdr:col>
      <xdr:colOff>0</xdr:colOff>
      <xdr:row>60</xdr:row>
      <xdr:rowOff>0</xdr:rowOff>
    </xdr:from>
    <xdr:to>
      <xdr:col>0</xdr:col>
      <xdr:colOff>0</xdr:colOff>
      <xdr:row>60</xdr:row>
      <xdr:rowOff>0</xdr:rowOff>
    </xdr:to>
    <xdr:pic>
      <xdr:nvPicPr>
        <xdr:cNvPr id="46086" name="Picture 6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593" t="49870" r="1740" b="30528"/>
        <a:stretch>
          <a:fillRect/>
        </a:stretch>
      </xdr:blipFill>
      <xdr:spPr bwMode="auto">
        <a:xfrm>
          <a:off x="0" y="121443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51</xdr:row>
          <xdr:rowOff>152400</xdr:rowOff>
        </xdr:from>
        <xdr:to>
          <xdr:col>0</xdr:col>
          <xdr:colOff>0</xdr:colOff>
          <xdr:row>51</xdr:row>
          <xdr:rowOff>152400</xdr:rowOff>
        </xdr:to>
        <xdr:sp macro="" textlink="">
          <xdr:nvSpPr>
            <xdr:cNvPr id="15607" name="Option Button 247" hidden="1">
              <a:extLst>
                <a:ext uri="{63B3BB69-23CF-44E3-9099-C40C66FF867C}">
                  <a14:compatExt spid="_x0000_s1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51</xdr:row>
          <xdr:rowOff>152400</xdr:rowOff>
        </xdr:from>
        <xdr:to>
          <xdr:col>0</xdr:col>
          <xdr:colOff>0</xdr:colOff>
          <xdr:row>51</xdr:row>
          <xdr:rowOff>152400</xdr:rowOff>
        </xdr:to>
        <xdr:sp macro="" textlink="">
          <xdr:nvSpPr>
            <xdr:cNvPr id="15608" name="Option Button 248" hidden="1">
              <a:extLst>
                <a:ext uri="{63B3BB69-23CF-44E3-9099-C40C66FF867C}">
                  <a14:compatExt spid="_x0000_s15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17</xdr:row>
          <xdr:rowOff>9525</xdr:rowOff>
        </xdr:from>
        <xdr:to>
          <xdr:col>2</xdr:col>
          <xdr:colOff>9525</xdr:colOff>
          <xdr:row>17</xdr:row>
          <xdr:rowOff>190500</xdr:rowOff>
        </xdr:to>
        <xdr:sp macro="" textlink="">
          <xdr:nvSpPr>
            <xdr:cNvPr id="15680" name="CheckA1" hidden="1">
              <a:extLst>
                <a:ext uri="{63B3BB69-23CF-44E3-9099-C40C66FF867C}">
                  <a14:compatExt spid="_x0000_s15680"/>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51</xdr:row>
          <xdr:rowOff>152400</xdr:rowOff>
        </xdr:from>
        <xdr:to>
          <xdr:col>0</xdr:col>
          <xdr:colOff>0</xdr:colOff>
          <xdr:row>51</xdr:row>
          <xdr:rowOff>152400</xdr:rowOff>
        </xdr:to>
        <xdr:sp macro="" textlink="">
          <xdr:nvSpPr>
            <xdr:cNvPr id="15690" name="Option Button 330" hidden="1">
              <a:extLst>
                <a:ext uri="{63B3BB69-23CF-44E3-9099-C40C66FF867C}">
                  <a14:compatExt spid="_x0000_s15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51</xdr:row>
          <xdr:rowOff>152400</xdr:rowOff>
        </xdr:from>
        <xdr:to>
          <xdr:col>0</xdr:col>
          <xdr:colOff>0</xdr:colOff>
          <xdr:row>51</xdr:row>
          <xdr:rowOff>152400</xdr:rowOff>
        </xdr:to>
        <xdr:sp macro="" textlink="">
          <xdr:nvSpPr>
            <xdr:cNvPr id="15691" name="Option Button 331" hidden="1">
              <a:extLst>
                <a:ext uri="{63B3BB69-23CF-44E3-9099-C40C66FF867C}">
                  <a14:compatExt spid="_x0000_s15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19</xdr:row>
          <xdr:rowOff>38100</xdr:rowOff>
        </xdr:from>
        <xdr:to>
          <xdr:col>2</xdr:col>
          <xdr:colOff>9525</xdr:colOff>
          <xdr:row>19</xdr:row>
          <xdr:rowOff>219075</xdr:rowOff>
        </xdr:to>
        <xdr:sp macro="" textlink="">
          <xdr:nvSpPr>
            <xdr:cNvPr id="15747" name="CheckA3" hidden="1">
              <a:extLst>
                <a:ext uri="{63B3BB69-23CF-44E3-9099-C40C66FF867C}">
                  <a14:compatExt spid="_x0000_s15747"/>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20</xdr:row>
          <xdr:rowOff>47625</xdr:rowOff>
        </xdr:from>
        <xdr:to>
          <xdr:col>2</xdr:col>
          <xdr:colOff>9525</xdr:colOff>
          <xdr:row>20</xdr:row>
          <xdr:rowOff>228600</xdr:rowOff>
        </xdr:to>
        <xdr:sp macro="" textlink="">
          <xdr:nvSpPr>
            <xdr:cNvPr id="15748" name="CheckA4" hidden="1">
              <a:extLst>
                <a:ext uri="{63B3BB69-23CF-44E3-9099-C40C66FF867C}">
                  <a14:compatExt spid="_x0000_s15748"/>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21</xdr:row>
          <xdr:rowOff>47625</xdr:rowOff>
        </xdr:from>
        <xdr:to>
          <xdr:col>2</xdr:col>
          <xdr:colOff>9525</xdr:colOff>
          <xdr:row>21</xdr:row>
          <xdr:rowOff>228600</xdr:rowOff>
        </xdr:to>
        <xdr:sp macro="" textlink="">
          <xdr:nvSpPr>
            <xdr:cNvPr id="15749" name="CheckA5" hidden="1">
              <a:extLst>
                <a:ext uri="{63B3BB69-23CF-44E3-9099-C40C66FF867C}">
                  <a14:compatExt spid="_x0000_s15749"/>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18</xdr:row>
          <xdr:rowOff>28575</xdr:rowOff>
        </xdr:from>
        <xdr:to>
          <xdr:col>2</xdr:col>
          <xdr:colOff>9525</xdr:colOff>
          <xdr:row>18</xdr:row>
          <xdr:rowOff>209550</xdr:rowOff>
        </xdr:to>
        <xdr:sp macro="" textlink="">
          <xdr:nvSpPr>
            <xdr:cNvPr id="15750" name="CheckA2" hidden="1">
              <a:extLst>
                <a:ext uri="{63B3BB69-23CF-44E3-9099-C40C66FF867C}">
                  <a14:compatExt spid="_x0000_s15750"/>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22</xdr:row>
          <xdr:rowOff>38100</xdr:rowOff>
        </xdr:from>
        <xdr:to>
          <xdr:col>2</xdr:col>
          <xdr:colOff>9525</xdr:colOff>
          <xdr:row>22</xdr:row>
          <xdr:rowOff>200025</xdr:rowOff>
        </xdr:to>
        <xdr:sp macro="" textlink="">
          <xdr:nvSpPr>
            <xdr:cNvPr id="15846" name="CheckA6" hidden="1">
              <a:extLst>
                <a:ext uri="{63B3BB69-23CF-44E3-9099-C40C66FF867C}">
                  <a14:compatExt spid="_x0000_s15846"/>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0</xdr:colOff>
          <xdr:row>17</xdr:row>
          <xdr:rowOff>9525</xdr:rowOff>
        </xdr:from>
        <xdr:to>
          <xdr:col>5</xdr:col>
          <xdr:colOff>276225</xdr:colOff>
          <xdr:row>17</xdr:row>
          <xdr:rowOff>190500</xdr:rowOff>
        </xdr:to>
        <xdr:sp macro="" textlink="">
          <xdr:nvSpPr>
            <xdr:cNvPr id="15985" name="CheckA7" hidden="1">
              <a:extLst>
                <a:ext uri="{63B3BB69-23CF-44E3-9099-C40C66FF867C}">
                  <a14:compatExt spid="_x0000_s15985"/>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0</xdr:colOff>
          <xdr:row>18</xdr:row>
          <xdr:rowOff>28575</xdr:rowOff>
        </xdr:from>
        <xdr:to>
          <xdr:col>5</xdr:col>
          <xdr:colOff>276225</xdr:colOff>
          <xdr:row>18</xdr:row>
          <xdr:rowOff>209550</xdr:rowOff>
        </xdr:to>
        <xdr:sp macro="" textlink="">
          <xdr:nvSpPr>
            <xdr:cNvPr id="15986" name="CheckA8" hidden="1">
              <a:extLst>
                <a:ext uri="{63B3BB69-23CF-44E3-9099-C40C66FF867C}">
                  <a14:compatExt spid="_x0000_s15986"/>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0</xdr:colOff>
          <xdr:row>19</xdr:row>
          <xdr:rowOff>38100</xdr:rowOff>
        </xdr:from>
        <xdr:to>
          <xdr:col>5</xdr:col>
          <xdr:colOff>276225</xdr:colOff>
          <xdr:row>19</xdr:row>
          <xdr:rowOff>219075</xdr:rowOff>
        </xdr:to>
        <xdr:sp macro="" textlink="">
          <xdr:nvSpPr>
            <xdr:cNvPr id="15987" name="CheckA9" hidden="1">
              <a:extLst>
                <a:ext uri="{63B3BB69-23CF-44E3-9099-C40C66FF867C}">
                  <a14:compatExt spid="_x0000_s15987"/>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28575</xdr:colOff>
          <xdr:row>30</xdr:row>
          <xdr:rowOff>123825</xdr:rowOff>
        </xdr:from>
        <xdr:to>
          <xdr:col>1</xdr:col>
          <xdr:colOff>266700</xdr:colOff>
          <xdr:row>31</xdr:row>
          <xdr:rowOff>152400</xdr:rowOff>
        </xdr:to>
        <xdr:sp macro="" textlink="">
          <xdr:nvSpPr>
            <xdr:cNvPr id="16157" name="CheckN1" hidden="1">
              <a:extLst>
                <a:ext uri="{63B3BB69-23CF-44E3-9099-C40C66FF867C}">
                  <a14:compatExt spid="_x0000_s16157"/>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xdr:colOff>
          <xdr:row>20</xdr:row>
          <xdr:rowOff>47625</xdr:rowOff>
        </xdr:from>
        <xdr:to>
          <xdr:col>6</xdr:col>
          <xdr:colOff>9525</xdr:colOff>
          <xdr:row>20</xdr:row>
          <xdr:rowOff>228600</xdr:rowOff>
        </xdr:to>
        <xdr:sp macro="" textlink="">
          <xdr:nvSpPr>
            <xdr:cNvPr id="29786" name="CheckA10" hidden="1">
              <a:extLst>
                <a:ext uri="{63B3BB69-23CF-44E3-9099-C40C66FF867C}">
                  <a14:compatExt spid="_x0000_s29786"/>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xdr:colOff>
          <xdr:row>21</xdr:row>
          <xdr:rowOff>47625</xdr:rowOff>
        </xdr:from>
        <xdr:to>
          <xdr:col>6</xdr:col>
          <xdr:colOff>9525</xdr:colOff>
          <xdr:row>21</xdr:row>
          <xdr:rowOff>228600</xdr:rowOff>
        </xdr:to>
        <xdr:sp macro="" textlink="">
          <xdr:nvSpPr>
            <xdr:cNvPr id="29787" name="CheckA11" hidden="1">
              <a:extLst>
                <a:ext uri="{63B3BB69-23CF-44E3-9099-C40C66FF867C}">
                  <a14:compatExt spid="_x0000_s29787"/>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58</xdr:row>
          <xdr:rowOff>0</xdr:rowOff>
        </xdr:from>
        <xdr:to>
          <xdr:col>6</xdr:col>
          <xdr:colOff>38100</xdr:colOff>
          <xdr:row>60</xdr:row>
          <xdr:rowOff>190500</xdr:rowOff>
        </xdr:to>
        <xdr:sp macro="" textlink="">
          <xdr:nvSpPr>
            <xdr:cNvPr id="29903" name="CheckImasD" hidden="1">
              <a:extLst>
                <a:ext uri="{63B3BB69-23CF-44E3-9099-C40C66FF867C}">
                  <a14:compatExt spid="_x0000_s29903"/>
                </a:ext>
              </a:extLst>
            </xdr:cNvPr>
            <xdr:cNvSpPr/>
          </xdr:nvSpPr>
          <xdr:spPr bwMode="auto">
            <a:xfrm>
              <a:off x="0" y="0"/>
              <a:ext cx="0" cy="0"/>
            </a:xfrm>
            <a:prstGeom prst="rect">
              <a:avLst/>
            </a:prstGeom>
            <a:solidFill>
              <a:srgbClr val="CCFFCC"/>
            </a:solidFill>
            <a:ln w="9525">
              <a:solidFill>
                <a:srgbClr val="000000" mc:Ignorable="a14" a14:legacySpreadsheetColorIndex="64"/>
              </a:solidFill>
              <a:miter lim="800000"/>
              <a:headEnd/>
              <a:tailEnd/>
            </a:ln>
          </xdr:spPr>
        </xdr:sp>
        <xdr:clientData fLocksWithSheet="0"/>
      </xdr:twoCellAnchor>
    </mc:Choice>
    <mc:Fallback/>
  </mc:AlternateContent>
  <xdr:twoCellAnchor editAs="oneCell">
    <xdr:from>
      <xdr:col>4</xdr:col>
      <xdr:colOff>971550</xdr:colOff>
      <xdr:row>0</xdr:row>
      <xdr:rowOff>171450</xdr:rowOff>
    </xdr:from>
    <xdr:to>
      <xdr:col>7</xdr:col>
      <xdr:colOff>19050</xdr:colOff>
      <xdr:row>3</xdr:row>
      <xdr:rowOff>38100</xdr:rowOff>
    </xdr:to>
    <xdr:pic>
      <xdr:nvPicPr>
        <xdr:cNvPr id="46087" name="imgEuropaAgro" descr="logo_agr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57525" y="171450"/>
          <a:ext cx="16764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1</xdr:col>
          <xdr:colOff>28575</xdr:colOff>
          <xdr:row>81</xdr:row>
          <xdr:rowOff>114300</xdr:rowOff>
        </xdr:from>
        <xdr:to>
          <xdr:col>2</xdr:col>
          <xdr:colOff>0</xdr:colOff>
          <xdr:row>82</xdr:row>
          <xdr:rowOff>28575</xdr:rowOff>
        </xdr:to>
        <xdr:sp macro="" textlink="">
          <xdr:nvSpPr>
            <xdr:cNvPr id="30014" name="CheckOri1" hidden="1">
              <a:extLst>
                <a:ext uri="{63B3BB69-23CF-44E3-9099-C40C66FF867C}">
                  <a14:compatExt spid="_x0000_s30014"/>
                </a:ext>
              </a:extLst>
            </xdr:cNvPr>
            <xdr:cNvSpPr/>
          </xdr:nvSpPr>
          <xdr:spPr bwMode="auto">
            <a:xfrm>
              <a:off x="0" y="0"/>
              <a:ext cx="0" cy="0"/>
            </a:xfrm>
            <a:prstGeom prst="rect">
              <a:avLst/>
            </a:prstGeom>
            <a:solidFill>
              <a:srgbClr val="CCFFCC"/>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28575</xdr:colOff>
          <xdr:row>83</xdr:row>
          <xdr:rowOff>85725</xdr:rowOff>
        </xdr:from>
        <xdr:to>
          <xdr:col>2</xdr:col>
          <xdr:colOff>0</xdr:colOff>
          <xdr:row>84</xdr:row>
          <xdr:rowOff>104775</xdr:rowOff>
        </xdr:to>
        <xdr:sp macro="" textlink="">
          <xdr:nvSpPr>
            <xdr:cNvPr id="30016" name="CheckOri3" hidden="1">
              <a:extLst>
                <a:ext uri="{63B3BB69-23CF-44E3-9099-C40C66FF867C}">
                  <a14:compatExt spid="_x0000_s30016"/>
                </a:ext>
              </a:extLst>
            </xdr:cNvPr>
            <xdr:cNvSpPr/>
          </xdr:nvSpPr>
          <xdr:spPr bwMode="auto">
            <a:xfrm>
              <a:off x="0" y="0"/>
              <a:ext cx="0" cy="0"/>
            </a:xfrm>
            <a:prstGeom prst="rect">
              <a:avLst/>
            </a:prstGeom>
            <a:solidFill>
              <a:srgbClr val="CCFFCC"/>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84</xdr:row>
          <xdr:rowOff>142875</xdr:rowOff>
        </xdr:from>
        <xdr:to>
          <xdr:col>1</xdr:col>
          <xdr:colOff>276225</xdr:colOff>
          <xdr:row>85</xdr:row>
          <xdr:rowOff>180975</xdr:rowOff>
        </xdr:to>
        <xdr:sp macro="" textlink="">
          <xdr:nvSpPr>
            <xdr:cNvPr id="30017" name="CheckOri4" hidden="1">
              <a:extLst>
                <a:ext uri="{63B3BB69-23CF-44E3-9099-C40C66FF867C}">
                  <a14:compatExt spid="_x0000_s30017"/>
                </a:ext>
              </a:extLst>
            </xdr:cNvPr>
            <xdr:cNvSpPr/>
          </xdr:nvSpPr>
          <xdr:spPr bwMode="auto">
            <a:xfrm>
              <a:off x="0" y="0"/>
              <a:ext cx="0" cy="0"/>
            </a:xfrm>
            <a:prstGeom prst="rect">
              <a:avLst/>
            </a:prstGeom>
            <a:solidFill>
              <a:srgbClr val="CCFFCC"/>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86</xdr:row>
          <xdr:rowOff>19050</xdr:rowOff>
        </xdr:from>
        <xdr:to>
          <xdr:col>1</xdr:col>
          <xdr:colOff>276225</xdr:colOff>
          <xdr:row>88</xdr:row>
          <xdr:rowOff>57150</xdr:rowOff>
        </xdr:to>
        <xdr:sp macro="" textlink="">
          <xdr:nvSpPr>
            <xdr:cNvPr id="30018" name="CheckOri5" hidden="1">
              <a:extLst>
                <a:ext uri="{63B3BB69-23CF-44E3-9099-C40C66FF867C}">
                  <a14:compatExt spid="_x0000_s30018"/>
                </a:ext>
              </a:extLst>
            </xdr:cNvPr>
            <xdr:cNvSpPr/>
          </xdr:nvSpPr>
          <xdr:spPr bwMode="auto">
            <a:xfrm>
              <a:off x="0" y="0"/>
              <a:ext cx="0" cy="0"/>
            </a:xfrm>
            <a:prstGeom prst="rect">
              <a:avLst/>
            </a:prstGeom>
            <a:solidFill>
              <a:srgbClr val="CCFFCC"/>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88</xdr:row>
          <xdr:rowOff>85725</xdr:rowOff>
        </xdr:from>
        <xdr:to>
          <xdr:col>1</xdr:col>
          <xdr:colOff>276225</xdr:colOff>
          <xdr:row>89</xdr:row>
          <xdr:rowOff>66675</xdr:rowOff>
        </xdr:to>
        <xdr:sp macro="" textlink="">
          <xdr:nvSpPr>
            <xdr:cNvPr id="30019" name="CheckOri6" hidden="1">
              <a:extLst>
                <a:ext uri="{63B3BB69-23CF-44E3-9099-C40C66FF867C}">
                  <a14:compatExt spid="_x0000_s30019"/>
                </a:ext>
              </a:extLst>
            </xdr:cNvPr>
            <xdr:cNvSpPr/>
          </xdr:nvSpPr>
          <xdr:spPr bwMode="auto">
            <a:xfrm>
              <a:off x="0" y="0"/>
              <a:ext cx="0" cy="0"/>
            </a:xfrm>
            <a:prstGeom prst="rect">
              <a:avLst/>
            </a:prstGeom>
            <a:solidFill>
              <a:srgbClr val="CCFFCC"/>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89</xdr:row>
          <xdr:rowOff>85725</xdr:rowOff>
        </xdr:from>
        <xdr:to>
          <xdr:col>1</xdr:col>
          <xdr:colOff>276225</xdr:colOff>
          <xdr:row>90</xdr:row>
          <xdr:rowOff>57150</xdr:rowOff>
        </xdr:to>
        <xdr:sp macro="" textlink="">
          <xdr:nvSpPr>
            <xdr:cNvPr id="30020" name="CheckOri7" hidden="1">
              <a:extLst>
                <a:ext uri="{63B3BB69-23CF-44E3-9099-C40C66FF867C}">
                  <a14:compatExt spid="_x0000_s30020"/>
                </a:ext>
              </a:extLst>
            </xdr:cNvPr>
            <xdr:cNvSpPr/>
          </xdr:nvSpPr>
          <xdr:spPr bwMode="auto">
            <a:xfrm>
              <a:off x="0" y="0"/>
              <a:ext cx="0" cy="0"/>
            </a:xfrm>
            <a:prstGeom prst="rect">
              <a:avLst/>
            </a:prstGeom>
            <a:solidFill>
              <a:srgbClr val="CCFFCC"/>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0</xdr:row>
      <xdr:rowOff>0</xdr:rowOff>
    </xdr:from>
    <xdr:to>
      <xdr:col>4</xdr:col>
      <xdr:colOff>419100</xdr:colOff>
      <xdr:row>2</xdr:row>
      <xdr:rowOff>123825</xdr:rowOff>
    </xdr:to>
    <xdr:pic>
      <xdr:nvPicPr>
        <xdr:cNvPr id="46088" name="Picture 2385" descr="GN1c-B"/>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7650" y="0"/>
          <a:ext cx="22574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1</xdr:col>
          <xdr:colOff>19050</xdr:colOff>
          <xdr:row>31</xdr:row>
          <xdr:rowOff>219075</xdr:rowOff>
        </xdr:from>
        <xdr:to>
          <xdr:col>1</xdr:col>
          <xdr:colOff>257175</xdr:colOff>
          <xdr:row>32</xdr:row>
          <xdr:rowOff>161925</xdr:rowOff>
        </xdr:to>
        <xdr:sp macro="" textlink="">
          <xdr:nvSpPr>
            <xdr:cNvPr id="35945" name="CheckN2" hidden="1">
              <a:extLst>
                <a:ext uri="{63B3BB69-23CF-44E3-9099-C40C66FF867C}">
                  <a14:compatExt spid="_x0000_s35945"/>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32</xdr:row>
          <xdr:rowOff>209550</xdr:rowOff>
        </xdr:from>
        <xdr:to>
          <xdr:col>1</xdr:col>
          <xdr:colOff>257175</xdr:colOff>
          <xdr:row>33</xdr:row>
          <xdr:rowOff>152400</xdr:rowOff>
        </xdr:to>
        <xdr:sp macro="" textlink="">
          <xdr:nvSpPr>
            <xdr:cNvPr id="35946" name="CheckN3" hidden="1">
              <a:extLst>
                <a:ext uri="{63B3BB69-23CF-44E3-9099-C40C66FF867C}">
                  <a14:compatExt spid="_x0000_s35946"/>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19050</xdr:colOff>
          <xdr:row>33</xdr:row>
          <xdr:rowOff>219075</xdr:rowOff>
        </xdr:from>
        <xdr:to>
          <xdr:col>1</xdr:col>
          <xdr:colOff>257175</xdr:colOff>
          <xdr:row>34</xdr:row>
          <xdr:rowOff>161925</xdr:rowOff>
        </xdr:to>
        <xdr:sp macro="" textlink="">
          <xdr:nvSpPr>
            <xdr:cNvPr id="35947" name="CheckN4" hidden="1">
              <a:extLst>
                <a:ext uri="{63B3BB69-23CF-44E3-9099-C40C66FF867C}">
                  <a14:compatExt spid="_x0000_s35947"/>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34</xdr:row>
          <xdr:rowOff>238125</xdr:rowOff>
        </xdr:from>
        <xdr:to>
          <xdr:col>1</xdr:col>
          <xdr:colOff>247650</xdr:colOff>
          <xdr:row>35</xdr:row>
          <xdr:rowOff>180975</xdr:rowOff>
        </xdr:to>
        <xdr:sp macro="" textlink="">
          <xdr:nvSpPr>
            <xdr:cNvPr id="35948" name="CheckN5" hidden="1">
              <a:extLst>
                <a:ext uri="{63B3BB69-23CF-44E3-9099-C40C66FF867C}">
                  <a14:compatExt spid="_x0000_s35948"/>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19050</xdr:colOff>
          <xdr:row>50</xdr:row>
          <xdr:rowOff>171450</xdr:rowOff>
        </xdr:from>
        <xdr:to>
          <xdr:col>5</xdr:col>
          <xdr:colOff>276225</xdr:colOff>
          <xdr:row>51</xdr:row>
          <xdr:rowOff>133350</xdr:rowOff>
        </xdr:to>
        <xdr:sp macro="" textlink="">
          <xdr:nvSpPr>
            <xdr:cNvPr id="36494" name="CheckPlanTransformacion" hidden="1">
              <a:extLst>
                <a:ext uri="{63B3BB69-23CF-44E3-9099-C40C66FF867C}">
                  <a14:compatExt spid="_x0000_s36494"/>
                </a:ext>
              </a:extLst>
            </xdr:cNvPr>
            <xdr:cNvSpPr/>
          </xdr:nvSpPr>
          <xdr:spPr bwMode="auto">
            <a:xfrm>
              <a:off x="0" y="0"/>
              <a:ext cx="0" cy="0"/>
            </a:xfrm>
            <a:prstGeom prst="rect">
              <a:avLst/>
            </a:prstGeom>
            <a:solidFill>
              <a:srgbClr val="FFFF99"/>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28575</xdr:colOff>
          <xdr:row>82</xdr:row>
          <xdr:rowOff>47625</xdr:rowOff>
        </xdr:from>
        <xdr:to>
          <xdr:col>2</xdr:col>
          <xdr:colOff>0</xdr:colOff>
          <xdr:row>83</xdr:row>
          <xdr:rowOff>85725</xdr:rowOff>
        </xdr:to>
        <xdr:sp macro="" textlink="">
          <xdr:nvSpPr>
            <xdr:cNvPr id="46084" name="CheckOri2" hidden="1">
              <a:extLst>
                <a:ext uri="{63B3BB69-23CF-44E3-9099-C40C66FF867C}">
                  <a14:compatExt spid="_x0000_s46084"/>
                </a:ext>
              </a:extLst>
            </xdr:cNvPr>
            <xdr:cNvSpPr/>
          </xdr:nvSpPr>
          <xdr:spPr bwMode="auto">
            <a:xfrm>
              <a:off x="0" y="0"/>
              <a:ext cx="0" cy="0"/>
            </a:xfrm>
            <a:prstGeom prst="rect">
              <a:avLst/>
            </a:prstGeom>
            <a:solidFill>
              <a:srgbClr val="CCFFCC"/>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6</xdr:col>
      <xdr:colOff>2543175</xdr:colOff>
      <xdr:row>0</xdr:row>
      <xdr:rowOff>123825</xdr:rowOff>
    </xdr:from>
    <xdr:to>
      <xdr:col>8</xdr:col>
      <xdr:colOff>876300</xdr:colOff>
      <xdr:row>3</xdr:row>
      <xdr:rowOff>19050</xdr:rowOff>
    </xdr:to>
    <xdr:sp macro="" textlink="">
      <xdr:nvSpPr>
        <xdr:cNvPr id="29195" name="Text Box 24"/>
        <xdr:cNvSpPr txBox="1">
          <a:spLocks noChangeArrowheads="1"/>
        </xdr:cNvSpPr>
      </xdr:nvSpPr>
      <xdr:spPr bwMode="auto">
        <a:xfrm>
          <a:off x="5981700" y="123825"/>
          <a:ext cx="1952625" cy="4953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700" b="1" i="0" u="none" strike="noStrike" baseline="0">
              <a:solidFill>
                <a:srgbClr val="000000"/>
              </a:solidFill>
              <a:latin typeface="Arial"/>
              <a:cs typeface="Arial"/>
            </a:rPr>
            <a:t>Servicio de Fomento de la Industria</a:t>
          </a:r>
          <a:endParaRPr lang="es-ES" sz="700" b="0" i="0" u="none" strike="noStrike" baseline="0">
            <a:solidFill>
              <a:srgbClr val="000000"/>
            </a:solidFill>
            <a:latin typeface="Arial"/>
            <a:cs typeface="Arial"/>
          </a:endParaRPr>
        </a:p>
        <a:p>
          <a:pPr algn="l" rtl="0">
            <a:defRPr sz="1000"/>
          </a:pPr>
          <a:r>
            <a:rPr lang="es-ES" sz="700" b="0" i="0" u="none" strike="noStrike" baseline="0">
              <a:solidFill>
                <a:srgbClr val="000000"/>
              </a:solidFill>
              <a:latin typeface="Arial"/>
              <a:cs typeface="Arial"/>
            </a:rPr>
            <a:t>Parque Tomás Caballero 1, 6ª Pta.</a:t>
          </a:r>
        </a:p>
        <a:p>
          <a:pPr algn="l" rtl="0">
            <a:defRPr sz="1000"/>
          </a:pPr>
          <a:r>
            <a:rPr lang="es-ES" sz="700" b="0" i="0" u="none" strike="noStrike" baseline="0">
              <a:solidFill>
                <a:srgbClr val="000000"/>
              </a:solidFill>
              <a:latin typeface="Arial"/>
              <a:cs typeface="Arial"/>
            </a:rPr>
            <a:t>31005 PAMPLONA</a:t>
          </a:r>
        </a:p>
        <a:p>
          <a:pPr algn="l" rtl="0">
            <a:defRPr sz="1000"/>
          </a:pPr>
          <a:endParaRPr lang="es-ES" sz="700" b="0" i="0" u="none" strike="noStrike" baseline="0">
            <a:solidFill>
              <a:srgbClr val="000000"/>
            </a:solidFill>
            <a:latin typeface="Arial"/>
            <a:cs typeface="Arial"/>
          </a:endParaRPr>
        </a:p>
        <a:p>
          <a:pPr algn="l" rtl="0">
            <a:defRPr sz="1000"/>
          </a:pPr>
          <a:endParaRPr lang="es-ES" sz="700" b="0" i="0" u="none" strike="noStrike" baseline="0">
            <a:solidFill>
              <a:srgbClr val="000000"/>
            </a:solidFill>
            <a:latin typeface="Arial"/>
            <a:cs typeface="Arial"/>
          </a:endParaRPr>
        </a:p>
      </xdr:txBody>
    </xdr:sp>
    <xdr:clientData/>
  </xdr:twoCellAnchor>
  <xdr:twoCellAnchor>
    <xdr:from>
      <xdr:col>0</xdr:col>
      <xdr:colOff>0</xdr:colOff>
      <xdr:row>115</xdr:row>
      <xdr:rowOff>0</xdr:rowOff>
    </xdr:from>
    <xdr:to>
      <xdr:col>0</xdr:col>
      <xdr:colOff>0</xdr:colOff>
      <xdr:row>115</xdr:row>
      <xdr:rowOff>0</xdr:rowOff>
    </xdr:to>
    <xdr:pic>
      <xdr:nvPicPr>
        <xdr:cNvPr id="47109" name="Picture 6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593" t="49870" r="1740" b="30528"/>
        <a:stretch>
          <a:fillRect/>
        </a:stretch>
      </xdr:blipFill>
      <xdr:spPr bwMode="auto">
        <a:xfrm>
          <a:off x="0" y="246983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90</xdr:row>
          <xdr:rowOff>28575</xdr:rowOff>
        </xdr:from>
        <xdr:to>
          <xdr:col>0</xdr:col>
          <xdr:colOff>0</xdr:colOff>
          <xdr:row>90</xdr:row>
          <xdr:rowOff>28575</xdr:rowOff>
        </xdr:to>
        <xdr:sp macro="" textlink="">
          <xdr:nvSpPr>
            <xdr:cNvPr id="24630" name="Option Button 54" hidden="1">
              <a:extLst>
                <a:ext uri="{63B3BB69-23CF-44E3-9099-C40C66FF867C}">
                  <a14:compatExt spid="_x0000_s24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90</xdr:row>
          <xdr:rowOff>28575</xdr:rowOff>
        </xdr:from>
        <xdr:to>
          <xdr:col>0</xdr:col>
          <xdr:colOff>0</xdr:colOff>
          <xdr:row>90</xdr:row>
          <xdr:rowOff>28575</xdr:rowOff>
        </xdr:to>
        <xdr:sp macro="" textlink="">
          <xdr:nvSpPr>
            <xdr:cNvPr id="24631" name="Option Button 55" hidden="1">
              <a:extLst>
                <a:ext uri="{63B3BB69-23CF-44E3-9099-C40C66FF867C}">
                  <a14:compatExt spid="_x0000_s24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90</xdr:row>
          <xdr:rowOff>28575</xdr:rowOff>
        </xdr:from>
        <xdr:to>
          <xdr:col>0</xdr:col>
          <xdr:colOff>0</xdr:colOff>
          <xdr:row>90</xdr:row>
          <xdr:rowOff>28575</xdr:rowOff>
        </xdr:to>
        <xdr:sp macro="" textlink="">
          <xdr:nvSpPr>
            <xdr:cNvPr id="24633" name="Option Button 57" hidden="1">
              <a:extLst>
                <a:ext uri="{63B3BB69-23CF-44E3-9099-C40C66FF867C}">
                  <a14:compatExt spid="_x0000_s24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90</xdr:row>
          <xdr:rowOff>28575</xdr:rowOff>
        </xdr:from>
        <xdr:to>
          <xdr:col>0</xdr:col>
          <xdr:colOff>0</xdr:colOff>
          <xdr:row>90</xdr:row>
          <xdr:rowOff>28575</xdr:rowOff>
        </xdr:to>
        <xdr:sp macro="" textlink="">
          <xdr:nvSpPr>
            <xdr:cNvPr id="24634" name="Option Button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114300</xdr:colOff>
      <xdr:row>0</xdr:row>
      <xdr:rowOff>161925</xdr:rowOff>
    </xdr:from>
    <xdr:to>
      <xdr:col>6</xdr:col>
      <xdr:colOff>1685925</xdr:colOff>
      <xdr:row>3</xdr:row>
      <xdr:rowOff>76200</xdr:rowOff>
    </xdr:to>
    <xdr:pic>
      <xdr:nvPicPr>
        <xdr:cNvPr id="47110" name="imgEuropaAgro" descr="logo_agr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76600" y="161925"/>
          <a:ext cx="18478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219075</xdr:colOff>
      <xdr:row>0</xdr:row>
      <xdr:rowOff>9525</xdr:rowOff>
    </xdr:from>
    <xdr:to>
      <xdr:col>4</xdr:col>
      <xdr:colOff>381000</xdr:colOff>
      <xdr:row>2</xdr:row>
      <xdr:rowOff>85725</xdr:rowOff>
    </xdr:to>
    <xdr:pic>
      <xdr:nvPicPr>
        <xdr:cNvPr id="47111" name="Picture 995" descr="GN1c-B"/>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6725" y="9525"/>
          <a:ext cx="2057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219076</xdr:colOff>
      <xdr:row>0</xdr:row>
      <xdr:rowOff>9525</xdr:rowOff>
    </xdr:from>
    <xdr:to>
      <xdr:col>11</xdr:col>
      <xdr:colOff>133351</xdr:colOff>
      <xdr:row>2</xdr:row>
      <xdr:rowOff>142875</xdr:rowOff>
    </xdr:to>
    <xdr:sp macro="" textlink="">
      <xdr:nvSpPr>
        <xdr:cNvPr id="6" name="Text Box 1"/>
        <xdr:cNvSpPr txBox="1">
          <a:spLocks noChangeArrowheads="1"/>
        </xdr:cNvSpPr>
      </xdr:nvSpPr>
      <xdr:spPr bwMode="auto">
        <a:xfrm>
          <a:off x="7077076" y="9525"/>
          <a:ext cx="1838325" cy="45720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s-ES" sz="700" b="1" i="0" u="none" strike="noStrike" baseline="0">
              <a:solidFill>
                <a:srgbClr val="000000"/>
              </a:solidFill>
              <a:latin typeface="Arial"/>
              <a:cs typeface="Arial"/>
            </a:rPr>
            <a:t>Servicio de Fomento de la Industria</a:t>
          </a:r>
          <a:endParaRPr lang="es-ES" sz="700" b="0" i="0" u="none" strike="noStrike" baseline="0">
            <a:solidFill>
              <a:srgbClr val="000000"/>
            </a:solidFill>
            <a:latin typeface="Arial"/>
            <a:cs typeface="Arial"/>
          </a:endParaRPr>
        </a:p>
        <a:p>
          <a:pPr algn="l" rtl="0">
            <a:defRPr sz="1000"/>
          </a:pPr>
          <a:r>
            <a:rPr lang="es-ES" sz="700" b="0" i="0" u="none" strike="noStrike" baseline="0">
              <a:solidFill>
                <a:srgbClr val="000000"/>
              </a:solidFill>
              <a:latin typeface="Arial"/>
              <a:cs typeface="Arial"/>
            </a:rPr>
            <a:t>Parque Tomás Caballero 1, 6ª Pta.</a:t>
          </a:r>
        </a:p>
        <a:p>
          <a:pPr algn="l" rtl="0">
            <a:defRPr sz="1000"/>
          </a:pPr>
          <a:r>
            <a:rPr lang="es-ES" sz="700" b="0" i="0" u="none" strike="noStrike" baseline="0">
              <a:solidFill>
                <a:srgbClr val="000000"/>
              </a:solidFill>
              <a:latin typeface="Arial"/>
              <a:cs typeface="Arial"/>
            </a:rPr>
            <a:t>31005 PAMPLONA</a:t>
          </a:r>
        </a:p>
        <a:p>
          <a:pPr algn="l" rtl="0">
            <a:defRPr sz="1000"/>
          </a:pPr>
          <a:endParaRPr lang="es-ES" sz="700" b="0" i="0" u="none" strike="noStrike" baseline="0">
            <a:solidFill>
              <a:srgbClr val="000000"/>
            </a:solidFill>
            <a:latin typeface="Arial"/>
            <a:cs typeface="Arial"/>
          </a:endParaRPr>
        </a:p>
        <a:p>
          <a:pPr algn="l" rtl="0">
            <a:defRPr sz="1000"/>
          </a:pPr>
          <a:endParaRPr lang="es-ES" sz="700" b="0" i="0" u="none" strike="noStrike" baseline="0">
            <a:solidFill>
              <a:srgbClr val="000000"/>
            </a:solidFill>
            <a:latin typeface="Arial"/>
            <a:cs typeface="Arial"/>
          </a:endParaRPr>
        </a:p>
      </xdr:txBody>
    </xdr:sp>
    <xdr:clientData/>
  </xdr:twoCellAnchor>
  <xdr:twoCellAnchor>
    <xdr:from>
      <xdr:col>2</xdr:col>
      <xdr:colOff>0</xdr:colOff>
      <xdr:row>0</xdr:row>
      <xdr:rowOff>0</xdr:rowOff>
    </xdr:from>
    <xdr:to>
      <xdr:col>4</xdr:col>
      <xdr:colOff>533400</xdr:colOff>
      <xdr:row>2</xdr:row>
      <xdr:rowOff>152400</xdr:rowOff>
    </xdr:to>
    <xdr:pic>
      <xdr:nvPicPr>
        <xdr:cNvPr id="41088" name="Picture 995" descr="GN1c-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0" y="0"/>
          <a:ext cx="2057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10</xdr:col>
          <xdr:colOff>28575</xdr:colOff>
          <xdr:row>13</xdr:row>
          <xdr:rowOff>19050</xdr:rowOff>
        </xdr:from>
        <xdr:to>
          <xdr:col>10</xdr:col>
          <xdr:colOff>733425</xdr:colOff>
          <xdr:row>13</xdr:row>
          <xdr:rowOff>352425</xdr:rowOff>
        </xdr:to>
        <xdr:sp macro="" textlink="">
          <xdr:nvSpPr>
            <xdr:cNvPr id="40972" name="CheckDecla1" hidden="1">
              <a:extLst>
                <a:ext uri="{63B3BB69-23CF-44E3-9099-C40C66FF867C}">
                  <a14:compatExt spid="_x0000_s40972"/>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28575</xdr:colOff>
          <xdr:row>14</xdr:row>
          <xdr:rowOff>28575</xdr:rowOff>
        </xdr:from>
        <xdr:to>
          <xdr:col>10</xdr:col>
          <xdr:colOff>733425</xdr:colOff>
          <xdr:row>14</xdr:row>
          <xdr:rowOff>314325</xdr:rowOff>
        </xdr:to>
        <xdr:sp macro="" textlink="">
          <xdr:nvSpPr>
            <xdr:cNvPr id="40973" name="CheckDecla2" hidden="1">
              <a:extLst>
                <a:ext uri="{63B3BB69-23CF-44E3-9099-C40C66FF867C}">
                  <a14:compatExt spid="_x0000_s40973"/>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28575</xdr:colOff>
          <xdr:row>16</xdr:row>
          <xdr:rowOff>19050</xdr:rowOff>
        </xdr:from>
        <xdr:to>
          <xdr:col>4</xdr:col>
          <xdr:colOff>742950</xdr:colOff>
          <xdr:row>16</xdr:row>
          <xdr:rowOff>314325</xdr:rowOff>
        </xdr:to>
        <xdr:sp macro="" textlink="">
          <xdr:nvSpPr>
            <xdr:cNvPr id="40974" name="CheckEconomiaSocial" hidden="1">
              <a:extLst>
                <a:ext uri="{63B3BB69-23CF-44E3-9099-C40C66FF867C}">
                  <a14:compatExt spid="_x0000_s40974"/>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28575</xdr:colOff>
          <xdr:row>16</xdr:row>
          <xdr:rowOff>19050</xdr:rowOff>
        </xdr:from>
        <xdr:to>
          <xdr:col>6</xdr:col>
          <xdr:colOff>742950</xdr:colOff>
          <xdr:row>16</xdr:row>
          <xdr:rowOff>314325</xdr:rowOff>
        </xdr:to>
        <xdr:sp macro="" textlink="">
          <xdr:nvSpPr>
            <xdr:cNvPr id="40975" name="CheckDecla3No1" hidden="1">
              <a:extLst>
                <a:ext uri="{63B3BB69-23CF-44E3-9099-C40C66FF867C}">
                  <a14:compatExt spid="_x0000_s40975"/>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28575</xdr:colOff>
          <xdr:row>17</xdr:row>
          <xdr:rowOff>28575</xdr:rowOff>
        </xdr:from>
        <xdr:to>
          <xdr:col>6</xdr:col>
          <xdr:colOff>742950</xdr:colOff>
          <xdr:row>17</xdr:row>
          <xdr:rowOff>323850</xdr:rowOff>
        </xdr:to>
        <xdr:sp macro="" textlink="">
          <xdr:nvSpPr>
            <xdr:cNvPr id="40976" name="CheckDecla3No2" hidden="1">
              <a:extLst>
                <a:ext uri="{63B3BB69-23CF-44E3-9099-C40C66FF867C}">
                  <a14:compatExt spid="_x0000_s40976"/>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28575</xdr:colOff>
          <xdr:row>18</xdr:row>
          <xdr:rowOff>28575</xdr:rowOff>
        </xdr:from>
        <xdr:to>
          <xdr:col>10</xdr:col>
          <xdr:colOff>733425</xdr:colOff>
          <xdr:row>18</xdr:row>
          <xdr:rowOff>419100</xdr:rowOff>
        </xdr:to>
        <xdr:sp macro="" textlink="">
          <xdr:nvSpPr>
            <xdr:cNvPr id="40977" name="CheckDecla4" hidden="1">
              <a:extLst>
                <a:ext uri="{63B3BB69-23CF-44E3-9099-C40C66FF867C}">
                  <a14:compatExt spid="_x0000_s40977"/>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28575</xdr:colOff>
          <xdr:row>19</xdr:row>
          <xdr:rowOff>19050</xdr:rowOff>
        </xdr:from>
        <xdr:to>
          <xdr:col>10</xdr:col>
          <xdr:colOff>733425</xdr:colOff>
          <xdr:row>19</xdr:row>
          <xdr:rowOff>514350</xdr:rowOff>
        </xdr:to>
        <xdr:sp macro="" textlink="">
          <xdr:nvSpPr>
            <xdr:cNvPr id="40978" name="CheckDecla5" hidden="1">
              <a:extLst>
                <a:ext uri="{63B3BB69-23CF-44E3-9099-C40C66FF867C}">
                  <a14:compatExt spid="_x0000_s40978"/>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28575</xdr:colOff>
          <xdr:row>20</xdr:row>
          <xdr:rowOff>66675</xdr:rowOff>
        </xdr:from>
        <xdr:to>
          <xdr:col>10</xdr:col>
          <xdr:colOff>733425</xdr:colOff>
          <xdr:row>20</xdr:row>
          <xdr:rowOff>400050</xdr:rowOff>
        </xdr:to>
        <xdr:sp macro="" textlink="">
          <xdr:nvSpPr>
            <xdr:cNvPr id="40981" name="CheckDecla6" hidden="1">
              <a:extLst>
                <a:ext uri="{63B3BB69-23CF-44E3-9099-C40C66FF867C}">
                  <a14:compatExt spid="_x0000_s40981"/>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28575</xdr:colOff>
          <xdr:row>21</xdr:row>
          <xdr:rowOff>19050</xdr:rowOff>
        </xdr:from>
        <xdr:to>
          <xdr:col>10</xdr:col>
          <xdr:colOff>733425</xdr:colOff>
          <xdr:row>21</xdr:row>
          <xdr:rowOff>762000</xdr:rowOff>
        </xdr:to>
        <xdr:sp macro="" textlink="">
          <xdr:nvSpPr>
            <xdr:cNvPr id="40982" name="CheckDecla7" hidden="1">
              <a:extLst>
                <a:ext uri="{63B3BB69-23CF-44E3-9099-C40C66FF867C}">
                  <a14:compatExt spid="_x0000_s40982"/>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38100</xdr:colOff>
          <xdr:row>22</xdr:row>
          <xdr:rowOff>19050</xdr:rowOff>
        </xdr:from>
        <xdr:to>
          <xdr:col>10</xdr:col>
          <xdr:colOff>742950</xdr:colOff>
          <xdr:row>22</xdr:row>
          <xdr:rowOff>228600</xdr:rowOff>
        </xdr:to>
        <xdr:sp macro="" textlink="">
          <xdr:nvSpPr>
            <xdr:cNvPr id="40985" name="CheckDecla8" hidden="1">
              <a:extLst>
                <a:ext uri="{63B3BB69-23CF-44E3-9099-C40C66FF867C}">
                  <a14:compatExt spid="_x0000_s40985"/>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38100</xdr:colOff>
          <xdr:row>23</xdr:row>
          <xdr:rowOff>0</xdr:rowOff>
        </xdr:from>
        <xdr:to>
          <xdr:col>10</xdr:col>
          <xdr:colOff>742950</xdr:colOff>
          <xdr:row>23</xdr:row>
          <xdr:rowOff>295275</xdr:rowOff>
        </xdr:to>
        <xdr:sp macro="" textlink="">
          <xdr:nvSpPr>
            <xdr:cNvPr id="40986" name="CheckDecla9" hidden="1">
              <a:extLst>
                <a:ext uri="{63B3BB69-23CF-44E3-9099-C40C66FF867C}">
                  <a14:compatExt spid="_x0000_s40986"/>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19050</xdr:colOff>
          <xdr:row>24</xdr:row>
          <xdr:rowOff>57150</xdr:rowOff>
        </xdr:from>
        <xdr:to>
          <xdr:col>10</xdr:col>
          <xdr:colOff>723900</xdr:colOff>
          <xdr:row>24</xdr:row>
          <xdr:rowOff>390525</xdr:rowOff>
        </xdr:to>
        <xdr:sp macro="" textlink="">
          <xdr:nvSpPr>
            <xdr:cNvPr id="40987" name="CheckDecla10" hidden="1">
              <a:extLst>
                <a:ext uri="{63B3BB69-23CF-44E3-9099-C40C66FF867C}">
                  <a14:compatExt spid="_x0000_s40987"/>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47625</xdr:colOff>
          <xdr:row>26</xdr:row>
          <xdr:rowOff>9525</xdr:rowOff>
        </xdr:from>
        <xdr:to>
          <xdr:col>5</xdr:col>
          <xdr:colOff>733425</xdr:colOff>
          <xdr:row>26</xdr:row>
          <xdr:rowOff>190500</xdr:rowOff>
        </xdr:to>
        <xdr:sp macro="" textlink="">
          <xdr:nvSpPr>
            <xdr:cNvPr id="40988" name="CheckDecla11Si" hidden="1">
              <a:extLst>
                <a:ext uri="{63B3BB69-23CF-44E3-9099-C40C66FF867C}">
                  <a14:compatExt spid="_x0000_s40988"/>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19050</xdr:colOff>
          <xdr:row>42</xdr:row>
          <xdr:rowOff>38100</xdr:rowOff>
        </xdr:from>
        <xdr:to>
          <xdr:col>10</xdr:col>
          <xdr:colOff>733425</xdr:colOff>
          <xdr:row>42</xdr:row>
          <xdr:rowOff>371475</xdr:rowOff>
        </xdr:to>
        <xdr:sp macro="" textlink="">
          <xdr:nvSpPr>
            <xdr:cNvPr id="40989" name="CheckEconomiaSocial" hidden="1">
              <a:extLst>
                <a:ext uri="{63B3BB69-23CF-44E3-9099-C40C66FF867C}">
                  <a14:compatExt spid="_x0000_s40989"/>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38100</xdr:colOff>
          <xdr:row>26</xdr:row>
          <xdr:rowOff>19050</xdr:rowOff>
        </xdr:from>
        <xdr:to>
          <xdr:col>7</xdr:col>
          <xdr:colOff>723900</xdr:colOff>
          <xdr:row>26</xdr:row>
          <xdr:rowOff>200025</xdr:rowOff>
        </xdr:to>
        <xdr:sp macro="" textlink="">
          <xdr:nvSpPr>
            <xdr:cNvPr id="41014" name="CheckDecla11No" hidden="1">
              <a:extLst>
                <a:ext uri="{63B3BB69-23CF-44E3-9099-C40C66FF867C}">
                  <a14:compatExt spid="_x0000_s41014"/>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 Type="http://schemas.openxmlformats.org/officeDocument/2006/relationships/vmlDrawing" Target="../drawings/vmlDrawing2.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49.xml"/><Relationship Id="rId20" Type="http://schemas.openxmlformats.org/officeDocument/2006/relationships/ctrlProp" Target="../ctrlProps/ctrlProp53.xml"/><Relationship Id="rId29" Type="http://schemas.openxmlformats.org/officeDocument/2006/relationships/ctrlProp" Target="../ctrlProps/ctrlProp62.xml"/><Relationship Id="rId1" Type="http://schemas.openxmlformats.org/officeDocument/2006/relationships/printerSettings" Target="../printerSettings/printerSettings3.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6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68.xml"/><Relationship Id="rId5" Type="http://schemas.openxmlformats.org/officeDocument/2006/relationships/ctrlProp" Target="../ctrlProps/ctrlProp67.xml"/><Relationship Id="rId4" Type="http://schemas.openxmlformats.org/officeDocument/2006/relationships/ctrlProp" Target="../ctrlProps/ctrlProp6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4.xml"/><Relationship Id="rId13" Type="http://schemas.openxmlformats.org/officeDocument/2006/relationships/ctrlProp" Target="../ctrlProps/ctrlProp79.xml"/><Relationship Id="rId18" Type="http://schemas.openxmlformats.org/officeDocument/2006/relationships/ctrlProp" Target="../ctrlProps/ctrlProp84.xml"/><Relationship Id="rId3" Type="http://schemas.openxmlformats.org/officeDocument/2006/relationships/vmlDrawing" Target="../drawings/vmlDrawing4.vml"/><Relationship Id="rId7" Type="http://schemas.openxmlformats.org/officeDocument/2006/relationships/ctrlProp" Target="../ctrlProps/ctrlProp73.xml"/><Relationship Id="rId12" Type="http://schemas.openxmlformats.org/officeDocument/2006/relationships/ctrlProp" Target="../ctrlProps/ctrlProp78.xml"/><Relationship Id="rId17" Type="http://schemas.openxmlformats.org/officeDocument/2006/relationships/ctrlProp" Target="../ctrlProps/ctrlProp83.xml"/><Relationship Id="rId2" Type="http://schemas.openxmlformats.org/officeDocument/2006/relationships/drawing" Target="../drawings/drawing5.xml"/><Relationship Id="rId16" Type="http://schemas.openxmlformats.org/officeDocument/2006/relationships/ctrlProp" Target="../ctrlProps/ctrlProp82.xml"/><Relationship Id="rId1" Type="http://schemas.openxmlformats.org/officeDocument/2006/relationships/printerSettings" Target="../printerSettings/printerSettings5.bin"/><Relationship Id="rId6" Type="http://schemas.openxmlformats.org/officeDocument/2006/relationships/ctrlProp" Target="../ctrlProps/ctrlProp72.xml"/><Relationship Id="rId11" Type="http://schemas.openxmlformats.org/officeDocument/2006/relationships/ctrlProp" Target="../ctrlProps/ctrlProp77.xml"/><Relationship Id="rId5" Type="http://schemas.openxmlformats.org/officeDocument/2006/relationships/ctrlProp" Target="../ctrlProps/ctrlProp71.xml"/><Relationship Id="rId15" Type="http://schemas.openxmlformats.org/officeDocument/2006/relationships/ctrlProp" Target="../ctrlProps/ctrlProp81.xml"/><Relationship Id="rId10" Type="http://schemas.openxmlformats.org/officeDocument/2006/relationships/ctrlProp" Target="../ctrlProps/ctrlProp76.xml"/><Relationship Id="rId4" Type="http://schemas.openxmlformats.org/officeDocument/2006/relationships/ctrlProp" Target="../ctrlProps/ctrlProp70.xml"/><Relationship Id="rId9" Type="http://schemas.openxmlformats.org/officeDocument/2006/relationships/ctrlProp" Target="../ctrlProps/ctrlProp75.xml"/><Relationship Id="rId14" Type="http://schemas.openxmlformats.org/officeDocument/2006/relationships/ctrlProp" Target="../ctrlProps/ctrlProp8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AC105"/>
  <sheetViews>
    <sheetView showGridLines="0" showZeros="0" tabSelected="1" zoomScale="115" zoomScaleNormal="115" zoomScaleSheetLayoutView="100" workbookViewId="0">
      <pane ySplit="5" topLeftCell="A6" activePane="bottomLeft" state="frozen"/>
      <selection activeCell="R18" sqref="R18"/>
      <selection pane="bottomLeft" activeCell="B11" sqref="B11:O11"/>
    </sheetView>
  </sheetViews>
  <sheetFormatPr baseColWidth="10" defaultColWidth="10.7109375" defaultRowHeight="16.5" customHeight="1" x14ac:dyDescent="0.2"/>
  <cols>
    <col min="1" max="1" width="3.28515625" style="7" customWidth="1"/>
    <col min="2" max="2" width="5.5703125" style="7" customWidth="1"/>
    <col min="3" max="3" width="6.5703125" style="7" customWidth="1"/>
    <col min="4" max="4" width="3.140625" style="7" customWidth="1"/>
    <col min="5" max="5" width="17.5703125" style="7" customWidth="1"/>
    <col min="6" max="6" width="11.140625" style="7" customWidth="1"/>
    <col min="7" max="7" width="7.85546875" style="7" customWidth="1"/>
    <col min="8" max="8" width="7.28515625" style="7" customWidth="1"/>
    <col min="9" max="9" width="7.140625" style="7" customWidth="1"/>
    <col min="10" max="14" width="7.28515625" style="7" customWidth="1"/>
    <col min="15" max="15" width="7.42578125" style="7" customWidth="1"/>
    <col min="16" max="16" width="3.28515625" style="7" customWidth="1"/>
    <col min="17" max="17" width="12.28515625" style="7" bestFit="1" customWidth="1"/>
    <col min="18" max="18" width="10.7109375" style="7"/>
    <col min="19" max="19" width="12.28515625" style="7" bestFit="1" customWidth="1"/>
    <col min="20" max="16384" width="10.7109375" style="7"/>
  </cols>
  <sheetData>
    <row r="1" spans="1:19" ht="16.5" customHeight="1" x14ac:dyDescent="0.2">
      <c r="A1" s="5"/>
      <c r="B1" s="5"/>
      <c r="C1" s="5"/>
      <c r="D1" s="5"/>
      <c r="E1" s="5"/>
      <c r="F1" s="5"/>
      <c r="G1" s="5"/>
      <c r="H1" s="5"/>
      <c r="I1" s="5"/>
      <c r="J1" s="5"/>
      <c r="K1" s="5"/>
      <c r="L1" s="5"/>
      <c r="M1" s="5"/>
      <c r="N1" s="5"/>
      <c r="O1" s="5"/>
    </row>
    <row r="5" spans="1:19" ht="16.5" customHeight="1" x14ac:dyDescent="0.2">
      <c r="B5" s="365" t="s">
        <v>616</v>
      </c>
      <c r="C5" s="366"/>
      <c r="D5" s="249"/>
      <c r="E5" s="251"/>
      <c r="F5" s="247" t="s">
        <v>1174</v>
      </c>
      <c r="G5" s="248"/>
      <c r="H5" s="249" t="s">
        <v>921</v>
      </c>
      <c r="I5" s="250"/>
      <c r="J5" s="250"/>
      <c r="K5" s="250"/>
      <c r="L5" s="250"/>
      <c r="M5" s="250"/>
      <c r="N5" s="250"/>
      <c r="O5" s="251"/>
    </row>
    <row r="6" spans="1:19" ht="5.25" customHeight="1" x14ac:dyDescent="0.2">
      <c r="B6" s="77"/>
      <c r="C6" s="77"/>
      <c r="D6" s="77"/>
      <c r="E6" s="77"/>
      <c r="F6" s="77"/>
      <c r="G6" s="77"/>
      <c r="H6" s="77"/>
      <c r="I6" s="77"/>
      <c r="J6" s="77"/>
      <c r="K6" s="77"/>
      <c r="L6" s="77"/>
      <c r="M6" s="77"/>
      <c r="N6" s="77"/>
      <c r="O6" s="77"/>
    </row>
    <row r="7" spans="1:19" s="1" customFormat="1" ht="14.25" customHeight="1" x14ac:dyDescent="0.2">
      <c r="A7" s="196" t="s">
        <v>2730</v>
      </c>
      <c r="B7" s="372" t="s">
        <v>2731</v>
      </c>
      <c r="C7" s="372"/>
      <c r="D7" s="372"/>
      <c r="E7" s="372"/>
      <c r="F7" s="372"/>
      <c r="G7" s="372"/>
      <c r="H7" s="372"/>
      <c r="I7" s="372"/>
      <c r="J7" s="372"/>
      <c r="K7" s="372"/>
      <c r="L7" s="372"/>
      <c r="M7" s="372"/>
      <c r="N7" s="372"/>
      <c r="O7" s="373"/>
    </row>
    <row r="8" spans="1:19" s="1" customFormat="1" ht="12.75" x14ac:dyDescent="0.2">
      <c r="A8" s="197"/>
      <c r="B8" s="305" t="s">
        <v>970</v>
      </c>
      <c r="C8" s="306"/>
      <c r="D8" s="306"/>
      <c r="E8" s="306"/>
      <c r="F8" s="306"/>
      <c r="G8" s="306"/>
      <c r="H8" s="306"/>
      <c r="I8" s="306"/>
      <c r="J8" s="306"/>
      <c r="K8" s="306"/>
      <c r="L8" s="306"/>
      <c r="M8" s="306"/>
      <c r="N8" s="306"/>
      <c r="O8" s="307"/>
    </row>
    <row r="9" spans="1:19" ht="7.5" customHeight="1" x14ac:dyDescent="0.2">
      <c r="A9" s="197"/>
    </row>
    <row r="10" spans="1:19" s="8" customFormat="1" ht="15" customHeight="1" x14ac:dyDescent="0.2">
      <c r="A10" s="197"/>
      <c r="B10" s="308" t="s">
        <v>964</v>
      </c>
      <c r="C10" s="309"/>
      <c r="D10" s="309"/>
      <c r="E10" s="309"/>
      <c r="F10" s="309"/>
      <c r="G10" s="309"/>
      <c r="H10" s="309"/>
      <c r="I10" s="309"/>
      <c r="J10" s="309"/>
      <c r="K10" s="309"/>
      <c r="L10" s="309"/>
      <c r="M10" s="309"/>
      <c r="N10" s="309"/>
      <c r="O10" s="310"/>
    </row>
    <row r="11" spans="1:19" s="10" customFormat="1" ht="38.25" customHeight="1" x14ac:dyDescent="0.2">
      <c r="A11" s="197"/>
      <c r="B11" s="374"/>
      <c r="C11" s="375"/>
      <c r="D11" s="375"/>
      <c r="E11" s="375"/>
      <c r="F11" s="375"/>
      <c r="G11" s="375"/>
      <c r="H11" s="375"/>
      <c r="I11" s="375"/>
      <c r="J11" s="375"/>
      <c r="K11" s="375"/>
      <c r="L11" s="375"/>
      <c r="M11" s="375"/>
      <c r="N11" s="375"/>
      <c r="O11" s="376"/>
      <c r="P11" s="9"/>
    </row>
    <row r="12" spans="1:19" s="10" customFormat="1" ht="20.100000000000001" customHeight="1" x14ac:dyDescent="0.2">
      <c r="A12" s="197"/>
      <c r="B12" s="319" t="s">
        <v>1678</v>
      </c>
      <c r="C12" s="319"/>
      <c r="D12" s="319"/>
      <c r="E12" s="319"/>
      <c r="F12" s="319"/>
      <c r="G12" s="319"/>
      <c r="H12" s="319"/>
      <c r="I12" s="319"/>
      <c r="J12" s="319"/>
      <c r="K12" s="319"/>
      <c r="L12" s="319"/>
      <c r="M12" s="319"/>
      <c r="N12" s="319"/>
      <c r="O12" s="320"/>
      <c r="P12" s="18"/>
    </row>
    <row r="13" spans="1:19" s="10" customFormat="1" ht="20.100000000000001" customHeight="1" x14ac:dyDescent="0.2">
      <c r="A13" s="197"/>
      <c r="B13" s="314" t="str">
        <f>INDEX(Capitulos,MATCH(ComboDescripcionesProductos,DescripcionesProductos,0))</f>
        <v>CAPÍTULOS</v>
      </c>
      <c r="C13" s="313"/>
      <c r="D13" s="312" t="str">
        <f>INDEX(Partidas,MATCH(ComboDescripcionesProductos,DescripcionesProductos,1))</f>
        <v>Todas</v>
      </c>
      <c r="E13" s="313"/>
      <c r="F13" s="315" t="s">
        <v>2434</v>
      </c>
      <c r="G13" s="321"/>
      <c r="H13" s="321"/>
      <c r="I13" s="321"/>
      <c r="J13" s="321"/>
      <c r="K13" s="321"/>
      <c r="L13" s="321"/>
      <c r="M13" s="321"/>
      <c r="N13" s="321"/>
      <c r="O13" s="322"/>
      <c r="P13" s="9"/>
      <c r="Q13" s="56"/>
      <c r="S13" s="56"/>
    </row>
    <row r="14" spans="1:19" ht="15" customHeight="1" x14ac:dyDescent="0.2">
      <c r="A14" s="197"/>
      <c r="B14" s="233" t="s">
        <v>1350</v>
      </c>
      <c r="C14" s="233"/>
      <c r="D14" s="233"/>
      <c r="E14" s="233"/>
      <c r="F14" s="233"/>
      <c r="G14" s="299"/>
      <c r="H14" s="315"/>
      <c r="I14" s="316"/>
      <c r="J14" s="317"/>
      <c r="K14" s="317"/>
      <c r="L14" s="317"/>
      <c r="M14" s="317"/>
      <c r="N14" s="317"/>
      <c r="O14" s="318"/>
    </row>
    <row r="15" spans="1:19" ht="15" customHeight="1" x14ac:dyDescent="0.2">
      <c r="A15" s="197"/>
      <c r="B15" s="202" t="s">
        <v>1508</v>
      </c>
      <c r="C15" s="202"/>
      <c r="D15" s="202"/>
      <c r="E15" s="202"/>
      <c r="F15" s="203"/>
      <c r="G15" s="311"/>
      <c r="H15" s="200"/>
      <c r="I15" s="286"/>
      <c r="J15" s="286"/>
      <c r="K15" s="286"/>
      <c r="L15" s="286"/>
      <c r="M15" s="286"/>
      <c r="N15" s="286"/>
      <c r="O15" s="287"/>
    </row>
    <row r="16" spans="1:19" ht="15" customHeight="1" x14ac:dyDescent="0.2">
      <c r="A16" s="197"/>
      <c r="B16" s="211" t="s">
        <v>1509</v>
      </c>
      <c r="C16" s="294"/>
      <c r="D16" s="294"/>
      <c r="E16" s="294"/>
      <c r="F16" s="294"/>
      <c r="G16" s="295"/>
      <c r="H16" s="199"/>
      <c r="I16" s="286"/>
      <c r="J16" s="286"/>
      <c r="K16" s="286"/>
      <c r="L16" s="286"/>
      <c r="M16" s="286"/>
      <c r="N16" s="286"/>
      <c r="O16" s="287"/>
    </row>
    <row r="17" spans="1:17" ht="15" customHeight="1" x14ac:dyDescent="0.2">
      <c r="A17" s="197"/>
      <c r="B17" s="202" t="s">
        <v>1172</v>
      </c>
      <c r="C17" s="211"/>
      <c r="D17" s="211"/>
      <c r="E17" s="212"/>
      <c r="F17" s="300"/>
      <c r="G17" s="332"/>
      <c r="H17" s="332"/>
      <c r="I17" s="379"/>
      <c r="J17" s="379"/>
      <c r="K17" s="379"/>
      <c r="L17" s="379"/>
      <c r="M17" s="379"/>
      <c r="N17" s="379"/>
      <c r="O17" s="380"/>
    </row>
    <row r="18" spans="1:17" ht="15" customHeight="1" x14ac:dyDescent="0.2">
      <c r="A18" s="197"/>
      <c r="B18" s="202" t="s">
        <v>1462</v>
      </c>
      <c r="C18" s="202"/>
      <c r="D18" s="202"/>
      <c r="E18" s="203"/>
      <c r="F18" s="300"/>
      <c r="G18" s="332"/>
      <c r="H18" s="332"/>
      <c r="I18" s="332"/>
      <c r="J18" s="332"/>
      <c r="K18" s="301"/>
      <c r="L18" s="326" t="s">
        <v>1463</v>
      </c>
      <c r="M18" s="327"/>
      <c r="N18" s="326" t="s">
        <v>1464</v>
      </c>
      <c r="O18" s="327"/>
    </row>
    <row r="19" spans="1:17" ht="15" customHeight="1" x14ac:dyDescent="0.2">
      <c r="A19" s="197"/>
      <c r="B19" s="202" t="s">
        <v>1465</v>
      </c>
      <c r="C19" s="202"/>
      <c r="D19" s="202"/>
      <c r="E19" s="203"/>
      <c r="F19" s="311"/>
      <c r="G19" s="377"/>
      <c r="H19" s="377"/>
      <c r="I19" s="377"/>
      <c r="J19" s="377"/>
      <c r="K19" s="378"/>
      <c r="L19" s="300"/>
      <c r="M19" s="301"/>
      <c r="N19" s="300"/>
      <c r="O19" s="301"/>
      <c r="P19" s="11"/>
    </row>
    <row r="20" spans="1:17" ht="14.25" customHeight="1" x14ac:dyDescent="0.2">
      <c r="A20" s="197"/>
      <c r="B20" s="202" t="s">
        <v>922</v>
      </c>
      <c r="C20" s="202"/>
      <c r="D20" s="202"/>
      <c r="E20" s="203"/>
      <c r="F20" s="311"/>
      <c r="G20" s="377"/>
      <c r="H20" s="377"/>
      <c r="I20" s="377"/>
      <c r="J20" s="377"/>
      <c r="K20" s="378"/>
      <c r="L20" s="43"/>
      <c r="M20" s="43"/>
      <c r="N20" s="43"/>
      <c r="O20" s="43"/>
    </row>
    <row r="21" spans="1:17" s="42" customFormat="1" ht="14.25" customHeight="1" x14ac:dyDescent="0.2">
      <c r="A21" s="198"/>
      <c r="B21" s="290" t="s">
        <v>2728</v>
      </c>
      <c r="C21" s="290"/>
      <c r="D21" s="290"/>
      <c r="E21" s="290"/>
      <c r="F21" s="290"/>
      <c r="G21" s="290"/>
      <c r="H21" s="290"/>
      <c r="I21" s="290"/>
      <c r="J21" s="290"/>
      <c r="K21" s="290"/>
      <c r="L21" s="290"/>
      <c r="M21" s="290"/>
      <c r="N21" s="290"/>
      <c r="O21" s="290"/>
    </row>
    <row r="22" spans="1:17" ht="15.75" customHeight="1" x14ac:dyDescent="0.2">
      <c r="A22" s="342" t="s">
        <v>2739</v>
      </c>
      <c r="B22" s="353" t="s">
        <v>2727</v>
      </c>
      <c r="C22" s="353"/>
      <c r="D22" s="353"/>
      <c r="E22" s="353"/>
      <c r="F22" s="353"/>
      <c r="G22" s="353"/>
      <c r="H22" s="353"/>
      <c r="I22" s="353"/>
      <c r="J22" s="353"/>
      <c r="K22" s="353"/>
      <c r="L22" s="353"/>
      <c r="M22" s="353"/>
      <c r="N22" s="353"/>
      <c r="O22" s="354"/>
    </row>
    <row r="23" spans="1:17" ht="15.75" customHeight="1" x14ac:dyDescent="0.2">
      <c r="A23" s="343"/>
      <c r="B23" s="259" t="s">
        <v>1466</v>
      </c>
      <c r="C23" s="259"/>
      <c r="D23" s="259"/>
      <c r="E23" s="259"/>
      <c r="F23" s="260"/>
      <c r="G23" s="291">
        <f>IF(ComboCodResolucion="1-Industrias Agroalimentarias",2018,2019)</f>
        <v>2018</v>
      </c>
      <c r="H23" s="292"/>
      <c r="I23" s="293"/>
      <c r="J23" s="291">
        <f>IF(ComboCodResolucion="1-Industrias Agroalimentarias",2019,2020)</f>
        <v>2019</v>
      </c>
      <c r="K23" s="292"/>
      <c r="L23" s="293"/>
      <c r="M23" s="291">
        <f>IF(ComboCodResolucion="1-Industrias Agroalimentarias",2020,2021)</f>
        <v>2020</v>
      </c>
      <c r="N23" s="292"/>
      <c r="O23" s="293"/>
      <c r="Q23" s="49"/>
    </row>
    <row r="24" spans="1:17" ht="15.75" hidden="1" customHeight="1" x14ac:dyDescent="0.2">
      <c r="A24" s="343"/>
      <c r="B24" s="202" t="s">
        <v>2732</v>
      </c>
      <c r="C24" s="202"/>
      <c r="D24" s="202"/>
      <c r="E24" s="202"/>
      <c r="F24" s="203"/>
      <c r="G24" s="199"/>
      <c r="H24" s="200"/>
      <c r="I24" s="201"/>
      <c r="J24" s="199"/>
      <c r="K24" s="200"/>
      <c r="L24" s="201"/>
      <c r="M24" s="199"/>
      <c r="N24" s="200"/>
      <c r="O24" s="201"/>
      <c r="Q24" s="49"/>
    </row>
    <row r="25" spans="1:17" ht="20.100000000000001" customHeight="1" x14ac:dyDescent="0.2">
      <c r="A25" s="343"/>
      <c r="B25" s="202" t="s">
        <v>1467</v>
      </c>
      <c r="C25" s="202"/>
      <c r="D25" s="202"/>
      <c r="E25" s="202"/>
      <c r="F25" s="203"/>
      <c r="G25" s="302"/>
      <c r="H25" s="303"/>
      <c r="I25" s="304"/>
      <c r="J25" s="302"/>
      <c r="K25" s="303"/>
      <c r="L25" s="304"/>
      <c r="M25" s="302"/>
      <c r="N25" s="303"/>
      <c r="O25" s="304"/>
    </row>
    <row r="26" spans="1:17" ht="17.25" customHeight="1" x14ac:dyDescent="0.2">
      <c r="A26" s="343"/>
      <c r="B26" s="202" t="str">
        <f>IF(ComboCodResolucion="1-Industrias Agroalimentarias","Facturación","Importe neto de la cifra de negocios")</f>
        <v>Facturación</v>
      </c>
      <c r="C26" s="202"/>
      <c r="D26" s="202"/>
      <c r="E26" s="202"/>
      <c r="F26" s="203"/>
      <c r="G26" s="296"/>
      <c r="H26" s="328"/>
      <c r="I26" s="329"/>
      <c r="J26" s="296"/>
      <c r="K26" s="328"/>
      <c r="L26" s="329"/>
      <c r="M26" s="296"/>
      <c r="N26" s="328"/>
      <c r="O26" s="329"/>
    </row>
    <row r="27" spans="1:17" ht="15.75" hidden="1" customHeight="1" x14ac:dyDescent="0.2">
      <c r="A27" s="343"/>
      <c r="B27" s="202" t="s">
        <v>2688</v>
      </c>
      <c r="C27" s="202"/>
      <c r="D27" s="202"/>
      <c r="E27" s="202"/>
      <c r="F27" s="203"/>
      <c r="G27" s="296"/>
      <c r="H27" s="297"/>
      <c r="I27" s="298"/>
      <c r="J27" s="296"/>
      <c r="K27" s="297"/>
      <c r="L27" s="298"/>
      <c r="M27" s="296"/>
      <c r="N27" s="297"/>
      <c r="O27" s="298"/>
    </row>
    <row r="28" spans="1:17" ht="15.75" customHeight="1" x14ac:dyDescent="0.2">
      <c r="A28" s="343"/>
      <c r="B28" s="211" t="s">
        <v>1468</v>
      </c>
      <c r="C28" s="211"/>
      <c r="D28" s="211"/>
      <c r="E28" s="211"/>
      <c r="F28" s="212"/>
      <c r="G28" s="296"/>
      <c r="H28" s="328"/>
      <c r="I28" s="329"/>
      <c r="J28" s="296"/>
      <c r="K28" s="328"/>
      <c r="L28" s="329"/>
      <c r="M28" s="296"/>
      <c r="N28" s="328"/>
      <c r="O28" s="329"/>
    </row>
    <row r="29" spans="1:17" ht="27" customHeight="1" x14ac:dyDescent="0.2">
      <c r="A29" s="343"/>
      <c r="B29" s="202" t="s">
        <v>1171</v>
      </c>
      <c r="C29" s="202"/>
      <c r="D29" s="202"/>
      <c r="E29" s="202"/>
      <c r="F29" s="203"/>
      <c r="G29" s="296"/>
      <c r="H29" s="328"/>
      <c r="I29" s="329"/>
      <c r="J29" s="257"/>
      <c r="K29" s="258"/>
      <c r="L29" s="258"/>
      <c r="M29" s="257"/>
      <c r="N29" s="258"/>
      <c r="O29" s="258"/>
    </row>
    <row r="30" spans="1:17" ht="12.75" customHeight="1" x14ac:dyDescent="0.2">
      <c r="A30" s="343"/>
      <c r="B30" s="333" t="str">
        <f>IF(ComboCodResolucion="2-PYMES Industriales","TAMAÑO DE LA EMPRESA (2)","TAMAÑO DE LA EMPRESA (1)")</f>
        <v>TAMAÑO DE LA EMPRESA (1)</v>
      </c>
      <c r="C30" s="333"/>
      <c r="D30" s="333"/>
      <c r="E30" s="333"/>
      <c r="F30" s="334"/>
      <c r="G30" s="315" t="s">
        <v>1323</v>
      </c>
      <c r="H30" s="346"/>
      <c r="I30" s="346"/>
      <c r="J30" s="347"/>
      <c r="K30" s="346"/>
      <c r="L30" s="346"/>
      <c r="M30" s="347"/>
      <c r="N30" s="346"/>
      <c r="O30" s="348"/>
    </row>
    <row r="31" spans="1:17" ht="12.75" customHeight="1" x14ac:dyDescent="0.2">
      <c r="A31" s="343"/>
      <c r="B31" s="202" t="s">
        <v>2751</v>
      </c>
      <c r="C31" s="202"/>
      <c r="D31" s="202"/>
      <c r="E31" s="202"/>
      <c r="F31" s="203"/>
      <c r="G31" s="323"/>
      <c r="H31" s="324"/>
      <c r="I31" s="325"/>
      <c r="J31" s="16"/>
      <c r="K31" s="16"/>
      <c r="L31" s="16"/>
      <c r="M31" s="16"/>
      <c r="N31" s="16"/>
      <c r="O31" s="16"/>
    </row>
    <row r="32" spans="1:17" ht="15" customHeight="1" x14ac:dyDescent="0.2">
      <c r="A32" s="343"/>
      <c r="B32" s="335" t="str">
        <f>IF(ComboCodResolucion="1-Industrias Agroalimentarias",FraseLinea29AGRO,FraseLinea29PYMES)</f>
        <v>(1) Con arreglo a la Recomendación 2003/361/CE de la Comisión, de 6 de mayo de 2003</v>
      </c>
      <c r="C32" s="335"/>
      <c r="D32" s="335"/>
      <c r="E32" s="335"/>
      <c r="F32" s="335"/>
      <c r="G32" s="335"/>
      <c r="H32" s="335"/>
      <c r="I32" s="335"/>
      <c r="J32" s="335"/>
      <c r="K32" s="335"/>
      <c r="L32" s="335"/>
      <c r="M32" s="335"/>
      <c r="N32" s="336"/>
      <c r="O32" s="336"/>
    </row>
    <row r="33" spans="1:29" ht="12.75" customHeight="1" x14ac:dyDescent="0.2">
      <c r="A33" s="343"/>
      <c r="B33" s="15"/>
      <c r="C33" s="15"/>
      <c r="D33" s="15"/>
      <c r="E33" s="15"/>
      <c r="F33" s="15"/>
      <c r="G33" s="16"/>
      <c r="H33" s="16"/>
      <c r="I33" s="16"/>
      <c r="J33" s="16"/>
      <c r="K33" s="16"/>
      <c r="L33" s="16"/>
      <c r="M33" s="16"/>
      <c r="N33" s="16"/>
      <c r="O33" s="16"/>
    </row>
    <row r="34" spans="1:29" ht="13.5" customHeight="1" x14ac:dyDescent="0.2">
      <c r="A34" s="343"/>
      <c r="B34" s="333" t="s">
        <v>1469</v>
      </c>
      <c r="C34" s="356"/>
      <c r="D34" s="356"/>
      <c r="E34" s="356"/>
      <c r="F34" s="356"/>
      <c r="G34" s="356"/>
      <c r="H34" s="356"/>
      <c r="I34" s="356"/>
      <c r="J34" s="356"/>
      <c r="K34" s="356"/>
      <c r="L34" s="356"/>
      <c r="M34" s="356"/>
      <c r="N34" s="356"/>
      <c r="O34" s="357"/>
    </row>
    <row r="35" spans="1:29" ht="13.5" customHeight="1" x14ac:dyDescent="0.2">
      <c r="A35" s="343"/>
      <c r="B35" s="209"/>
      <c r="C35" s="209"/>
      <c r="D35" s="209"/>
      <c r="E35" s="209"/>
      <c r="F35" s="209"/>
      <c r="G35" s="209"/>
      <c r="H35" s="209"/>
      <c r="I35" s="209"/>
      <c r="J35" s="209"/>
      <c r="K35" s="209"/>
      <c r="L35" s="209"/>
      <c r="M35" s="209"/>
      <c r="N35" s="209"/>
      <c r="O35" s="210"/>
    </row>
    <row r="36" spans="1:29" ht="12.75" customHeight="1" x14ac:dyDescent="0.2">
      <c r="A36" s="343"/>
      <c r="B36" s="14"/>
      <c r="C36" s="14"/>
      <c r="D36" s="14"/>
      <c r="E36" s="11"/>
      <c r="F36" s="11"/>
      <c r="G36" s="339" t="s">
        <v>1494</v>
      </c>
      <c r="H36" s="340"/>
      <c r="I36" s="341"/>
      <c r="J36" s="271" t="s">
        <v>1526</v>
      </c>
      <c r="K36" s="230"/>
      <c r="L36" s="272"/>
      <c r="M36" s="267" t="s">
        <v>647</v>
      </c>
      <c r="N36" s="268"/>
      <c r="O36" s="12"/>
    </row>
    <row r="37" spans="1:29" ht="12.75" customHeight="1" x14ac:dyDescent="0.2">
      <c r="A37" s="343"/>
      <c r="B37" s="11"/>
      <c r="C37" s="11"/>
      <c r="D37" s="11"/>
      <c r="E37" s="11"/>
      <c r="F37" s="11"/>
      <c r="G37" s="264" t="s">
        <v>646</v>
      </c>
      <c r="H37" s="265"/>
      <c r="I37" s="266"/>
      <c r="J37" s="261" t="s">
        <v>646</v>
      </c>
      <c r="K37" s="262"/>
      <c r="L37" s="263"/>
      <c r="M37" s="269"/>
      <c r="N37" s="270"/>
      <c r="O37" s="12"/>
      <c r="U37" s="11"/>
      <c r="V37" s="11"/>
      <c r="W37" s="11"/>
      <c r="X37" s="11"/>
      <c r="Y37" s="11"/>
    </row>
    <row r="38" spans="1:29" ht="15" customHeight="1" x14ac:dyDescent="0.2">
      <c r="A38" s="343"/>
      <c r="B38" s="202" t="str">
        <f>IF(ComboCodResolucion="1-Industrias Agroalimentarias",fraseLinea35AGRO,fraseLinea35PYME)</f>
        <v>Plantilla media 2021 (2)</v>
      </c>
      <c r="C38" s="202"/>
      <c r="D38" s="202"/>
      <c r="E38" s="202"/>
      <c r="F38" s="203"/>
      <c r="G38" s="240"/>
      <c r="H38" s="241"/>
      <c r="I38" s="242"/>
      <c r="J38" s="240"/>
      <c r="K38" s="241"/>
      <c r="L38" s="242"/>
      <c r="M38" s="330">
        <f>G38+J38</f>
        <v>0</v>
      </c>
      <c r="N38" s="331"/>
      <c r="O38" s="13"/>
      <c r="U38" s="11"/>
      <c r="V38" s="11"/>
      <c r="W38" s="11"/>
      <c r="X38" s="11"/>
      <c r="Y38" s="11"/>
    </row>
    <row r="39" spans="1:29" ht="15" customHeight="1" x14ac:dyDescent="0.2">
      <c r="A39" s="343"/>
      <c r="B39" s="202" t="str">
        <f>IF(ComboCodResolucion="1-Industrias Agroalimentarias",fraseLinea36AGRO,fraseLinea36PYME)</f>
        <v>Plantilla finalización inversiones</v>
      </c>
      <c r="C39" s="202"/>
      <c r="D39" s="202"/>
      <c r="E39" s="202"/>
      <c r="F39" s="203"/>
      <c r="G39" s="254"/>
      <c r="H39" s="255"/>
      <c r="I39" s="256"/>
      <c r="J39" s="240"/>
      <c r="K39" s="241"/>
      <c r="L39" s="242"/>
      <c r="M39" s="330">
        <f>G39+J39</f>
        <v>0</v>
      </c>
      <c r="N39" s="331"/>
      <c r="O39" s="13"/>
      <c r="R39" s="57"/>
      <c r="U39" s="216"/>
      <c r="V39" s="216"/>
      <c r="W39" s="216"/>
      <c r="X39" s="216"/>
      <c r="Y39" s="216"/>
    </row>
    <row r="40" spans="1:29" ht="15" customHeight="1" x14ac:dyDescent="0.2">
      <c r="A40" s="343"/>
      <c r="B40" s="288" t="s">
        <v>1527</v>
      </c>
      <c r="C40" s="288"/>
      <c r="D40" s="288"/>
      <c r="E40" s="288"/>
      <c r="F40" s="289"/>
      <c r="G40" s="337">
        <f>G39-G38</f>
        <v>0</v>
      </c>
      <c r="H40" s="355"/>
      <c r="I40" s="338"/>
      <c r="J40" s="337">
        <f>J39-J38</f>
        <v>0</v>
      </c>
      <c r="K40" s="355"/>
      <c r="L40" s="338"/>
      <c r="M40" s="337">
        <f>M39-M38</f>
        <v>0</v>
      </c>
      <c r="N40" s="338"/>
      <c r="O40" s="13"/>
      <c r="U40" s="11"/>
      <c r="V40" s="11"/>
      <c r="W40" s="11"/>
      <c r="X40" s="11"/>
      <c r="Y40" s="11"/>
    </row>
    <row r="41" spans="1:29" ht="15" customHeight="1" x14ac:dyDescent="0.2">
      <c r="A41" s="343"/>
      <c r="B41" s="273" t="str">
        <f>IF(ComboCodResolucion="1-Industrias Agroalimentarias",FrasePlantillaEmpresaAgro,FrasePlantillaEmpresaNoAgro)</f>
        <v>(2) Según el informe de vida laboral del 31/03/2021; 30/06/2021; 30/09/2021; 31/12/2021</v>
      </c>
      <c r="C41" s="273"/>
      <c r="D41" s="273"/>
      <c r="E41" s="273"/>
      <c r="F41" s="273"/>
      <c r="G41" s="273"/>
      <c r="H41" s="273"/>
      <c r="I41" s="273"/>
      <c r="J41" s="273"/>
      <c r="K41" s="273"/>
      <c r="L41" s="273"/>
      <c r="M41" s="273"/>
      <c r="N41" s="274"/>
      <c r="O41" s="275"/>
      <c r="U41" s="11"/>
      <c r="V41" s="11"/>
      <c r="W41" s="11"/>
      <c r="X41" s="11"/>
      <c r="Y41" s="11"/>
    </row>
    <row r="42" spans="1:29" ht="1.5" customHeight="1" x14ac:dyDescent="0.2">
      <c r="A42" s="343"/>
      <c r="C42" s="11"/>
      <c r="D42" s="11"/>
      <c r="E42" s="11"/>
      <c r="F42" s="11"/>
      <c r="G42" s="11"/>
      <c r="H42" s="11"/>
      <c r="I42" s="11"/>
      <c r="J42" s="11"/>
      <c r="K42" s="11"/>
      <c r="S42" s="11"/>
      <c r="T42" s="11"/>
      <c r="U42" s="11"/>
      <c r="V42" s="11"/>
      <c r="W42" s="11"/>
      <c r="X42" s="11"/>
      <c r="Y42" s="11"/>
      <c r="Z42" s="11"/>
      <c r="AA42" s="11"/>
      <c r="AB42" s="11"/>
      <c r="AC42" s="11"/>
    </row>
    <row r="43" spans="1:29" ht="20.100000000000001" customHeight="1" x14ac:dyDescent="0.2">
      <c r="A43" s="343"/>
      <c r="B43" s="211" t="str">
        <f>IF(ComboCodResolucion="1-Industrias Agroalimentarias",fraseLinea40AGRO,fraseLinea40PYME)</f>
        <v>Número de mujeres en plantilla</v>
      </c>
      <c r="C43" s="211"/>
      <c r="D43" s="211"/>
      <c r="E43" s="211"/>
      <c r="F43" s="211"/>
      <c r="G43" s="211"/>
      <c r="H43" s="211"/>
      <c r="I43" s="211"/>
      <c r="J43" s="211"/>
      <c r="K43" s="211"/>
      <c r="L43" s="211"/>
      <c r="M43" s="254"/>
      <c r="N43" s="255"/>
      <c r="O43" s="256"/>
      <c r="S43" s="11"/>
      <c r="T43" s="11"/>
      <c r="U43" s="11"/>
      <c r="V43" s="11"/>
      <c r="W43" s="11"/>
      <c r="X43" s="11"/>
      <c r="Y43" s="11"/>
      <c r="Z43" s="11"/>
      <c r="AA43" s="11"/>
      <c r="AB43" s="11"/>
      <c r="AC43" s="11"/>
    </row>
    <row r="44" spans="1:29" ht="20.100000000000001" customHeight="1" x14ac:dyDescent="0.2">
      <c r="A44" s="343"/>
      <c r="M44" s="282" t="str">
        <f>IF(M40=0,"",M43/M38)</f>
        <v/>
      </c>
      <c r="N44" s="283"/>
      <c r="O44" s="284"/>
      <c r="S44" s="11"/>
      <c r="T44" s="11"/>
      <c r="U44" s="11"/>
      <c r="V44" s="11"/>
      <c r="W44" s="11"/>
      <c r="X44" s="11"/>
      <c r="Y44" s="11"/>
      <c r="Z44" s="11"/>
      <c r="AA44" s="11"/>
      <c r="AB44" s="11"/>
      <c r="AC44" s="11"/>
    </row>
    <row r="45" spans="1:29" ht="27" hidden="1" customHeight="1" x14ac:dyDescent="0.2">
      <c r="A45" s="343"/>
      <c r="M45" s="75"/>
      <c r="N45" s="75"/>
      <c r="O45" s="75"/>
      <c r="S45" s="11"/>
      <c r="T45" s="11"/>
      <c r="U45" s="11"/>
      <c r="V45" s="11"/>
      <c r="W45" s="11"/>
      <c r="X45" s="11"/>
      <c r="Y45" s="11"/>
      <c r="Z45" s="11"/>
      <c r="AA45" s="11"/>
      <c r="AB45" s="11"/>
      <c r="AC45" s="11"/>
    </row>
    <row r="46" spans="1:29" ht="27" customHeight="1" x14ac:dyDescent="0.2">
      <c r="A46" s="343"/>
      <c r="B46" s="252" t="s">
        <v>2754</v>
      </c>
      <c r="C46" s="253"/>
      <c r="D46" s="253"/>
      <c r="E46" s="253"/>
      <c r="F46" s="253"/>
      <c r="G46" s="253"/>
      <c r="H46" s="253"/>
      <c r="I46" s="253"/>
      <c r="J46" s="253"/>
      <c r="K46" s="253"/>
      <c r="L46" s="253"/>
      <c r="M46" s="254"/>
      <c r="N46" s="255"/>
      <c r="O46" s="256"/>
      <c r="S46" s="11"/>
      <c r="T46" s="11"/>
      <c r="U46" s="11"/>
      <c r="V46" s="11"/>
      <c r="W46" s="11"/>
      <c r="X46" s="11"/>
      <c r="Y46" s="11"/>
      <c r="Z46" s="11"/>
      <c r="AA46" s="11"/>
      <c r="AB46" s="11"/>
      <c r="AC46" s="11"/>
    </row>
    <row r="47" spans="1:29" ht="27" customHeight="1" x14ac:dyDescent="0.2">
      <c r="A47" s="343"/>
      <c r="B47" s="208" t="s">
        <v>2712</v>
      </c>
      <c r="C47" s="209"/>
      <c r="D47" s="209"/>
      <c r="E47" s="209"/>
      <c r="F47" s="209"/>
      <c r="G47" s="209"/>
      <c r="H47" s="209"/>
      <c r="I47" s="209"/>
      <c r="J47" s="209"/>
      <c r="K47" s="209"/>
      <c r="L47" s="210"/>
      <c r="M47" s="254" t="b">
        <v>0</v>
      </c>
      <c r="N47" s="255"/>
      <c r="O47" s="256"/>
      <c r="S47" s="11"/>
      <c r="T47" s="11"/>
      <c r="U47" s="11"/>
      <c r="V47" s="11"/>
      <c r="W47" s="11"/>
      <c r="X47" s="11"/>
      <c r="Y47" s="11"/>
      <c r="Z47" s="11"/>
      <c r="AA47" s="11"/>
      <c r="AB47" s="11"/>
      <c r="AC47" s="11"/>
    </row>
    <row r="48" spans="1:29" ht="2.25" hidden="1" customHeight="1" x14ac:dyDescent="0.2">
      <c r="A48" s="343"/>
      <c r="M48" s="75"/>
      <c r="N48" s="75"/>
      <c r="O48" s="75"/>
      <c r="S48" s="11"/>
      <c r="T48" s="11"/>
      <c r="U48" s="11"/>
      <c r="V48" s="11"/>
      <c r="W48" s="11"/>
      <c r="X48" s="11"/>
      <c r="Y48" s="11"/>
      <c r="Z48" s="11"/>
      <c r="AA48" s="11"/>
      <c r="AB48" s="11"/>
      <c r="AC48" s="11"/>
    </row>
    <row r="49" spans="1:29" ht="27" hidden="1" customHeight="1" x14ac:dyDescent="0.2">
      <c r="A49" s="343"/>
      <c r="S49" s="217"/>
      <c r="T49" s="217"/>
      <c r="U49" s="217"/>
      <c r="V49" s="217"/>
      <c r="W49" s="217"/>
      <c r="X49" s="217"/>
      <c r="Y49" s="217"/>
      <c r="Z49" s="217"/>
      <c r="AA49" s="217"/>
      <c r="AB49" s="217"/>
      <c r="AC49" s="217"/>
    </row>
    <row r="50" spans="1:29" ht="27" customHeight="1" x14ac:dyDescent="0.2">
      <c r="A50" s="343"/>
      <c r="B50" s="367" t="s">
        <v>1351</v>
      </c>
      <c r="C50" s="368"/>
      <c r="D50" s="368"/>
      <c r="E50" s="368"/>
      <c r="F50" s="368"/>
      <c r="G50" s="368"/>
      <c r="H50" s="368"/>
      <c r="I50" s="369"/>
      <c r="J50" s="370"/>
      <c r="K50" s="370"/>
      <c r="L50" s="370"/>
      <c r="M50" s="370"/>
      <c r="N50" s="370"/>
      <c r="O50" s="371"/>
      <c r="S50" s="11"/>
      <c r="T50" s="11"/>
      <c r="U50" s="11"/>
      <c r="V50" s="11"/>
      <c r="W50" s="11"/>
      <c r="X50" s="11"/>
      <c r="Y50" s="11"/>
      <c r="Z50" s="11"/>
      <c r="AA50" s="11"/>
      <c r="AB50" s="11"/>
      <c r="AC50" s="11"/>
    </row>
    <row r="51" spans="1:29" ht="27" customHeight="1" x14ac:dyDescent="0.2">
      <c r="A51" s="343"/>
      <c r="B51" s="243" t="s">
        <v>444</v>
      </c>
      <c r="C51" s="243"/>
      <c r="D51" s="243"/>
      <c r="E51" s="243"/>
      <c r="F51" s="243"/>
      <c r="G51" s="243"/>
      <c r="H51" s="243"/>
      <c r="I51" s="176" t="b">
        <v>0</v>
      </c>
      <c r="J51" s="362" t="s">
        <v>924</v>
      </c>
      <c r="K51" s="363"/>
      <c r="L51" s="363"/>
      <c r="M51" s="363"/>
      <c r="N51" s="363"/>
      <c r="O51" s="364"/>
      <c r="S51" s="11"/>
      <c r="T51" s="11"/>
      <c r="U51" s="11"/>
      <c r="V51" s="11"/>
      <c r="W51" s="11"/>
      <c r="X51" s="11"/>
      <c r="Y51" s="11"/>
      <c r="Z51" s="11"/>
      <c r="AA51" s="11"/>
      <c r="AB51" s="11"/>
      <c r="AC51" s="11"/>
    </row>
    <row r="52" spans="1:29" ht="27" customHeight="1" x14ac:dyDescent="0.2">
      <c r="A52" s="343"/>
      <c r="B52" s="243" t="s">
        <v>2723</v>
      </c>
      <c r="C52" s="243"/>
      <c r="D52" s="243"/>
      <c r="E52" s="243"/>
      <c r="F52" s="243"/>
      <c r="G52" s="243"/>
      <c r="H52" s="243"/>
      <c r="I52" s="177" t="b">
        <v>0</v>
      </c>
      <c r="J52" s="279" t="s">
        <v>2717</v>
      </c>
      <c r="K52" s="280"/>
      <c r="L52" s="280"/>
      <c r="M52" s="280"/>
      <c r="N52" s="280"/>
      <c r="O52" s="281"/>
      <c r="S52" s="11"/>
      <c r="T52" s="11"/>
      <c r="U52" s="11"/>
      <c r="V52" s="11"/>
      <c r="W52" s="11"/>
      <c r="X52" s="11"/>
      <c r="Y52" s="11"/>
      <c r="Z52" s="11"/>
      <c r="AA52" s="11"/>
      <c r="AB52" s="11"/>
      <c r="AC52" s="11"/>
    </row>
    <row r="53" spans="1:29" s="42" customFormat="1" ht="27" customHeight="1" x14ac:dyDescent="0.2">
      <c r="A53" s="343"/>
      <c r="B53" s="243" t="s">
        <v>2724</v>
      </c>
      <c r="C53" s="243"/>
      <c r="D53" s="243"/>
      <c r="E53" s="243"/>
      <c r="F53" s="243"/>
      <c r="G53" s="243"/>
      <c r="H53" s="243"/>
      <c r="I53" s="177" t="b">
        <v>0</v>
      </c>
      <c r="J53" s="279" t="s">
        <v>2717</v>
      </c>
      <c r="K53" s="280"/>
      <c r="L53" s="280"/>
      <c r="M53" s="280"/>
      <c r="N53" s="280"/>
      <c r="O53" s="281"/>
      <c r="Q53" s="48"/>
      <c r="S53" s="43"/>
      <c r="T53" s="43"/>
      <c r="U53" s="43"/>
      <c r="V53" s="43"/>
      <c r="W53" s="43"/>
      <c r="X53" s="43"/>
      <c r="Y53" s="43"/>
      <c r="Z53" s="43"/>
      <c r="AA53" s="43"/>
      <c r="AB53" s="43"/>
      <c r="AC53" s="43"/>
    </row>
    <row r="54" spans="1:29" s="5" customFormat="1" ht="27" customHeight="1" x14ac:dyDescent="0.2">
      <c r="A54" s="343"/>
      <c r="B54" s="381" t="s">
        <v>250</v>
      </c>
      <c r="C54" s="381"/>
      <c r="D54" s="381"/>
      <c r="E54" s="381"/>
      <c r="F54" s="381"/>
      <c r="G54" s="381"/>
      <c r="H54" s="382"/>
      <c r="I54" s="124" t="b">
        <v>0</v>
      </c>
      <c r="J54" s="285" t="s">
        <v>924</v>
      </c>
      <c r="K54" s="280"/>
      <c r="L54" s="280"/>
      <c r="M54" s="280"/>
      <c r="N54" s="280"/>
      <c r="O54" s="281"/>
      <c r="S54" s="86"/>
      <c r="T54" s="86"/>
      <c r="U54" s="86"/>
      <c r="V54" s="86"/>
      <c r="W54" s="86"/>
      <c r="X54" s="86"/>
      <c r="Y54" s="86"/>
      <c r="Z54" s="86"/>
      <c r="AA54" s="86"/>
      <c r="AB54" s="86"/>
      <c r="AC54" s="86"/>
    </row>
    <row r="55" spans="1:29" s="5" customFormat="1" ht="30" hidden="1" customHeight="1" x14ac:dyDescent="0.2">
      <c r="A55" s="343"/>
      <c r="B55" s="243"/>
      <c r="C55" s="243"/>
      <c r="D55" s="243"/>
      <c r="E55" s="243"/>
      <c r="F55" s="243"/>
      <c r="G55" s="243"/>
      <c r="H55" s="278"/>
      <c r="I55" s="124" t="b">
        <v>0</v>
      </c>
      <c r="J55" s="279" t="s">
        <v>924</v>
      </c>
      <c r="K55" s="280"/>
      <c r="L55" s="280"/>
      <c r="M55" s="280"/>
      <c r="N55" s="280"/>
      <c r="O55" s="281"/>
      <c r="S55" s="86"/>
      <c r="T55" s="86"/>
      <c r="U55" s="86"/>
      <c r="V55" s="86"/>
      <c r="W55" s="86"/>
      <c r="X55" s="86"/>
      <c r="Y55" s="86"/>
      <c r="Z55" s="86"/>
      <c r="AA55" s="86"/>
      <c r="AB55" s="86"/>
      <c r="AC55" s="86"/>
    </row>
    <row r="56" spans="1:29" s="5" customFormat="1" ht="30" hidden="1" customHeight="1" x14ac:dyDescent="0.2">
      <c r="A56" s="343"/>
      <c r="B56" s="233" t="s">
        <v>895</v>
      </c>
      <c r="C56" s="233"/>
      <c r="D56" s="233"/>
      <c r="E56" s="233"/>
      <c r="F56" s="233"/>
      <c r="G56" s="233"/>
      <c r="H56" s="233"/>
      <c r="I56" s="124" t="b">
        <v>0</v>
      </c>
      <c r="J56" s="359" t="s">
        <v>924</v>
      </c>
      <c r="K56" s="360"/>
      <c r="L56" s="360"/>
      <c r="M56" s="360"/>
      <c r="N56" s="360"/>
      <c r="O56" s="361"/>
      <c r="S56" s="86"/>
      <c r="T56" s="86"/>
      <c r="U56" s="86"/>
      <c r="V56" s="86"/>
      <c r="W56" s="86"/>
      <c r="X56" s="86"/>
      <c r="Y56" s="86"/>
      <c r="Z56" s="86"/>
      <c r="AA56" s="86"/>
      <c r="AB56" s="86"/>
      <c r="AC56" s="86"/>
    </row>
    <row r="57" spans="1:29" s="5" customFormat="1" ht="30" hidden="1" customHeight="1" x14ac:dyDescent="0.2">
      <c r="A57" s="343"/>
      <c r="B57" s="276"/>
      <c r="C57" s="276"/>
      <c r="D57" s="276"/>
      <c r="E57" s="276"/>
      <c r="F57" s="276"/>
      <c r="G57" s="276"/>
      <c r="H57" s="277"/>
      <c r="I57" s="124"/>
      <c r="J57" s="387"/>
      <c r="K57" s="360"/>
      <c r="L57" s="360"/>
      <c r="M57" s="360"/>
      <c r="N57" s="360"/>
      <c r="O57" s="361"/>
      <c r="S57" s="86"/>
      <c r="T57" s="86"/>
      <c r="U57" s="86"/>
      <c r="V57" s="86"/>
      <c r="W57" s="86"/>
      <c r="X57" s="86"/>
      <c r="Y57" s="86"/>
      <c r="Z57" s="86"/>
      <c r="AA57" s="86"/>
      <c r="AB57" s="86"/>
      <c r="AC57" s="86"/>
    </row>
    <row r="58" spans="1:29" ht="19.5" hidden="1" customHeight="1" x14ac:dyDescent="0.2">
      <c r="A58" s="343"/>
      <c r="B58" s="6"/>
      <c r="C58" s="6"/>
      <c r="D58" s="6"/>
      <c r="E58" s="6"/>
      <c r="F58" s="6"/>
      <c r="G58" s="6"/>
      <c r="H58" s="6"/>
      <c r="I58" s="43"/>
      <c r="J58" s="59"/>
      <c r="K58" s="59"/>
      <c r="L58" s="59"/>
      <c r="M58" s="59"/>
      <c r="N58" s="59"/>
      <c r="O58" s="59"/>
    </row>
    <row r="59" spans="1:29" ht="20.100000000000001" customHeight="1" x14ac:dyDescent="0.2">
      <c r="A59" s="343"/>
      <c r="J59" s="11"/>
      <c r="K59" s="11"/>
      <c r="L59" s="11"/>
      <c r="M59" s="11"/>
      <c r="N59" s="11"/>
      <c r="O59" s="11"/>
    </row>
    <row r="60" spans="1:29" ht="20.100000000000001" customHeight="1" x14ac:dyDescent="0.2">
      <c r="A60" s="343"/>
      <c r="F60" s="383" t="s">
        <v>2729</v>
      </c>
      <c r="G60" s="384"/>
      <c r="H60" s="384"/>
      <c r="I60" s="384"/>
      <c r="J60" s="384"/>
      <c r="K60" s="384"/>
      <c r="L60" s="384"/>
      <c r="M60" s="384"/>
      <c r="N60" s="384"/>
      <c r="O60" s="384"/>
    </row>
    <row r="61" spans="1:29" ht="20.100000000000001" customHeight="1" x14ac:dyDescent="0.2">
      <c r="A61" s="343"/>
      <c r="B61" s="243" t="s">
        <v>1349</v>
      </c>
      <c r="C61" s="243"/>
      <c r="D61" s="243"/>
      <c r="E61" s="278"/>
      <c r="F61" s="176" t="b">
        <v>0</v>
      </c>
      <c r="G61" s="392" t="s">
        <v>2713</v>
      </c>
      <c r="H61" s="393"/>
      <c r="I61" s="393"/>
      <c r="J61" s="393"/>
      <c r="K61" s="393"/>
      <c r="L61" s="393"/>
      <c r="M61" s="393"/>
      <c r="N61" s="393"/>
      <c r="O61" s="394"/>
    </row>
    <row r="62" spans="1:29" ht="20.100000000000001" customHeight="1" x14ac:dyDescent="0.2">
      <c r="A62" s="343"/>
      <c r="F62" s="176" t="b">
        <v>0</v>
      </c>
      <c r="G62" s="213" t="s">
        <v>2714</v>
      </c>
      <c r="H62" s="214"/>
      <c r="I62" s="214"/>
      <c r="J62" s="214"/>
      <c r="K62" s="214"/>
      <c r="L62" s="214"/>
      <c r="M62" s="214"/>
      <c r="N62" s="214"/>
      <c r="O62" s="215"/>
    </row>
    <row r="63" spans="1:29" ht="19.5" hidden="1" customHeight="1" x14ac:dyDescent="0.2">
      <c r="A63" s="343"/>
    </row>
    <row r="64" spans="1:29" ht="5.25" hidden="1" customHeight="1" x14ac:dyDescent="0.2">
      <c r="A64" s="343"/>
    </row>
    <row r="65" spans="1:15" ht="27" hidden="1" customHeight="1" x14ac:dyDescent="0.2">
      <c r="A65" s="343"/>
    </row>
    <row r="66" spans="1:15" ht="27" customHeight="1" x14ac:dyDescent="0.2">
      <c r="A66" s="343"/>
      <c r="B66" s="391" t="s">
        <v>2755</v>
      </c>
      <c r="C66" s="218"/>
      <c r="D66" s="218"/>
      <c r="E66" s="218"/>
      <c r="F66" s="218"/>
      <c r="G66" s="218"/>
      <c r="H66" s="218"/>
      <c r="I66" s="218"/>
      <c r="J66" s="218"/>
      <c r="K66" s="218"/>
      <c r="L66" s="218"/>
      <c r="N66" s="60" t="s">
        <v>104</v>
      </c>
      <c r="O66" s="176" t="b">
        <v>0</v>
      </c>
    </row>
    <row r="67" spans="1:15" ht="27" customHeight="1" x14ac:dyDescent="0.2">
      <c r="A67" s="343"/>
      <c r="B67" s="385" t="s">
        <v>103</v>
      </c>
      <c r="C67" s="385"/>
      <c r="D67" s="385"/>
      <c r="E67" s="385"/>
      <c r="F67" s="385"/>
      <c r="G67" s="385"/>
      <c r="H67" s="385"/>
      <c r="I67" s="386"/>
      <c r="J67" s="385"/>
      <c r="K67" s="385"/>
      <c r="L67" s="385"/>
    </row>
    <row r="68" spans="1:15" ht="27" customHeight="1" x14ac:dyDescent="0.2">
      <c r="A68" s="343"/>
      <c r="B68" s="204" t="s">
        <v>105</v>
      </c>
      <c r="C68" s="205"/>
      <c r="D68" s="205"/>
      <c r="E68" s="205"/>
      <c r="F68" s="206"/>
      <c r="G68" s="205"/>
      <c r="H68" s="207"/>
      <c r="I68" s="176" t="b">
        <v>0</v>
      </c>
      <c r="J68" s="224" t="s">
        <v>924</v>
      </c>
      <c r="K68" s="225"/>
      <c r="L68" s="225"/>
      <c r="M68" s="225"/>
      <c r="N68" s="225"/>
      <c r="O68" s="226"/>
    </row>
    <row r="69" spans="1:15" ht="27" customHeight="1" x14ac:dyDescent="0.2">
      <c r="A69" s="343"/>
      <c r="B69" s="220" t="s">
        <v>1365</v>
      </c>
      <c r="C69" s="221"/>
      <c r="D69" s="221"/>
      <c r="E69" s="221"/>
      <c r="F69" s="222"/>
      <c r="G69" s="221"/>
      <c r="H69" s="223"/>
      <c r="I69" s="176" t="b">
        <v>0</v>
      </c>
      <c r="J69" s="224" t="s">
        <v>924</v>
      </c>
      <c r="K69" s="225"/>
      <c r="L69" s="225"/>
      <c r="M69" s="225"/>
      <c r="N69" s="225"/>
      <c r="O69" s="226"/>
    </row>
    <row r="70" spans="1:15" ht="27" customHeight="1" x14ac:dyDescent="0.2">
      <c r="A70" s="343"/>
      <c r="B70" s="204" t="s">
        <v>1366</v>
      </c>
      <c r="C70" s="205"/>
      <c r="D70" s="205"/>
      <c r="E70" s="205"/>
      <c r="F70" s="206"/>
      <c r="G70" s="205"/>
      <c r="H70" s="207"/>
      <c r="I70" s="176" t="b">
        <v>0</v>
      </c>
      <c r="J70" s="224" t="s">
        <v>924</v>
      </c>
      <c r="K70" s="225"/>
      <c r="L70" s="225"/>
      <c r="M70" s="225"/>
      <c r="N70" s="225"/>
      <c r="O70" s="226"/>
    </row>
    <row r="71" spans="1:15" ht="27" customHeight="1" x14ac:dyDescent="0.2">
      <c r="A71" s="343"/>
      <c r="B71" s="204" t="s">
        <v>1367</v>
      </c>
      <c r="C71" s="205"/>
      <c r="D71" s="205"/>
      <c r="E71" s="205"/>
      <c r="F71" s="206"/>
      <c r="G71" s="205"/>
      <c r="H71" s="207"/>
      <c r="I71" s="176" t="b">
        <v>0</v>
      </c>
      <c r="J71" s="224" t="s">
        <v>924</v>
      </c>
      <c r="K71" s="225"/>
      <c r="L71" s="225"/>
      <c r="M71" s="225"/>
      <c r="N71" s="225"/>
      <c r="O71" s="226"/>
    </row>
    <row r="72" spans="1:15" ht="20.100000000000001" hidden="1" customHeight="1" x14ac:dyDescent="0.2">
      <c r="A72" s="343"/>
      <c r="I72" s="42"/>
    </row>
    <row r="73" spans="1:15" ht="20.100000000000001" hidden="1" customHeight="1" x14ac:dyDescent="0.2">
      <c r="A73" s="343"/>
      <c r="B73" s="202" t="s">
        <v>1173</v>
      </c>
      <c r="C73" s="202"/>
      <c r="D73" s="202"/>
      <c r="E73" s="202"/>
      <c r="F73" s="202"/>
      <c r="G73" s="202"/>
      <c r="H73" s="203"/>
      <c r="I73" s="125" t="b">
        <v>0</v>
      </c>
      <c r="J73" s="224"/>
      <c r="K73" s="231"/>
      <c r="L73" s="231"/>
      <c r="M73" s="231"/>
      <c r="N73" s="231"/>
      <c r="O73" s="232"/>
    </row>
    <row r="74" spans="1:15" ht="39.950000000000003" hidden="1" customHeight="1" x14ac:dyDescent="0.2">
      <c r="A74" s="343"/>
      <c r="B74" s="388" t="s">
        <v>2764</v>
      </c>
      <c r="C74" s="389"/>
      <c r="D74" s="389"/>
      <c r="E74" s="389"/>
      <c r="F74" s="389"/>
      <c r="G74" s="389"/>
      <c r="H74" s="390"/>
      <c r="I74" s="178" t="b">
        <v>0</v>
      </c>
      <c r="J74" s="246" t="s">
        <v>924</v>
      </c>
      <c r="K74" s="352"/>
      <c r="L74" s="352"/>
      <c r="M74" s="352"/>
      <c r="N74" s="352"/>
      <c r="O74" s="352"/>
    </row>
    <row r="75" spans="1:15" ht="30" hidden="1" customHeight="1" x14ac:dyDescent="0.2">
      <c r="A75" s="343"/>
      <c r="B75" s="388" t="s">
        <v>2765</v>
      </c>
      <c r="C75" s="389"/>
      <c r="D75" s="389"/>
      <c r="E75" s="389"/>
      <c r="F75" s="389"/>
      <c r="G75" s="389"/>
      <c r="H75" s="390"/>
      <c r="I75" s="178" t="b">
        <v>0</v>
      </c>
      <c r="J75" s="246" t="s">
        <v>924</v>
      </c>
      <c r="K75" s="352"/>
      <c r="L75" s="352"/>
      <c r="M75" s="352"/>
      <c r="N75" s="352"/>
      <c r="O75" s="352"/>
    </row>
    <row r="76" spans="1:15" ht="20.100000000000001" hidden="1" customHeight="1" x14ac:dyDescent="0.2">
      <c r="A76" s="343"/>
      <c r="B76" s="358" t="s">
        <v>2766</v>
      </c>
      <c r="C76" s="202"/>
      <c r="D76" s="202"/>
      <c r="E76" s="202"/>
      <c r="F76" s="202"/>
      <c r="G76" s="202"/>
      <c r="H76" s="203"/>
      <c r="I76" s="139"/>
      <c r="J76" s="133"/>
      <c r="K76" s="135"/>
      <c r="L76" s="135"/>
      <c r="M76" s="135"/>
      <c r="N76" s="135"/>
      <c r="O76" s="136"/>
    </row>
    <row r="77" spans="1:15" ht="20.100000000000001" hidden="1" customHeight="1" x14ac:dyDescent="0.2">
      <c r="A77" s="343"/>
      <c r="B77" s="134"/>
      <c r="C77" s="389" t="s">
        <v>2767</v>
      </c>
      <c r="D77" s="389"/>
      <c r="E77" s="389"/>
      <c r="F77" s="389"/>
      <c r="G77" s="389"/>
      <c r="H77" s="390"/>
      <c r="I77" s="132" t="b">
        <v>0</v>
      </c>
      <c r="J77" s="224" t="s">
        <v>924</v>
      </c>
      <c r="K77" s="231"/>
      <c r="L77" s="231"/>
      <c r="M77" s="231"/>
      <c r="N77" s="231"/>
      <c r="O77" s="232"/>
    </row>
    <row r="78" spans="1:15" ht="39.950000000000003" hidden="1" customHeight="1" x14ac:dyDescent="0.2">
      <c r="A78" s="343"/>
      <c r="B78" s="134"/>
      <c r="C78" s="388" t="s">
        <v>2768</v>
      </c>
      <c r="D78" s="389"/>
      <c r="E78" s="389"/>
      <c r="F78" s="389"/>
      <c r="G78" s="389"/>
      <c r="H78" s="390"/>
      <c r="I78" s="178" t="b">
        <v>0</v>
      </c>
      <c r="J78" s="395" t="s">
        <v>924</v>
      </c>
      <c r="K78" s="396"/>
      <c r="L78" s="396"/>
      <c r="M78" s="396"/>
      <c r="N78" s="396"/>
      <c r="O78" s="397"/>
    </row>
    <row r="79" spans="1:15" ht="39.950000000000003" hidden="1" customHeight="1" x14ac:dyDescent="0.2">
      <c r="A79" s="343"/>
      <c r="B79" s="137"/>
      <c r="C79" s="388" t="s">
        <v>2769</v>
      </c>
      <c r="D79" s="388"/>
      <c r="E79" s="388"/>
      <c r="F79" s="388"/>
      <c r="G79" s="388"/>
      <c r="H79" s="398"/>
      <c r="I79" s="178" t="b">
        <v>0</v>
      </c>
      <c r="J79" s="395" t="s">
        <v>924</v>
      </c>
      <c r="K79" s="396"/>
      <c r="L79" s="396"/>
      <c r="M79" s="396"/>
      <c r="N79" s="396"/>
      <c r="O79" s="397"/>
    </row>
    <row r="80" spans="1:15" ht="20.100000000000001" hidden="1" customHeight="1" x14ac:dyDescent="0.2">
      <c r="A80" s="344"/>
      <c r="B80" s="227"/>
      <c r="C80" s="228"/>
      <c r="D80" s="228"/>
      <c r="E80" s="228"/>
      <c r="F80" s="228"/>
      <c r="G80" s="228"/>
      <c r="H80" s="228"/>
      <c r="I80" s="11"/>
      <c r="J80" s="229"/>
      <c r="K80" s="230"/>
      <c r="L80" s="230"/>
      <c r="M80" s="230"/>
      <c r="N80" s="230"/>
      <c r="O80" s="230"/>
    </row>
    <row r="81" spans="1:15" ht="27" hidden="1" customHeight="1" x14ac:dyDescent="0.2">
      <c r="A81" s="343"/>
      <c r="B81" s="92"/>
      <c r="C81" s="93"/>
      <c r="D81" s="93"/>
      <c r="E81" s="93"/>
      <c r="F81" s="93"/>
      <c r="G81" s="93"/>
      <c r="H81" s="93"/>
      <c r="I81" s="138"/>
      <c r="J81" s="94"/>
      <c r="K81" s="90"/>
      <c r="L81" s="90"/>
      <c r="M81" s="90"/>
      <c r="N81" s="90"/>
    </row>
    <row r="82" spans="1:15" ht="27" customHeight="1" x14ac:dyDescent="0.2">
      <c r="A82" s="343"/>
      <c r="B82" s="349" t="s">
        <v>2799</v>
      </c>
      <c r="C82" s="349"/>
      <c r="D82" s="349"/>
      <c r="E82" s="349"/>
      <c r="F82" s="349"/>
      <c r="G82" s="349"/>
      <c r="H82" s="349"/>
      <c r="I82" s="105"/>
      <c r="J82" s="76"/>
      <c r="K82" s="76"/>
      <c r="L82" s="76"/>
      <c r="M82" s="76"/>
      <c r="N82" s="76" t="s">
        <v>104</v>
      </c>
      <c r="O82" s="125" t="b">
        <v>0</v>
      </c>
    </row>
    <row r="83" spans="1:15" ht="27" customHeight="1" x14ac:dyDescent="0.2">
      <c r="A83" s="343"/>
      <c r="B83" s="350" t="s">
        <v>2801</v>
      </c>
      <c r="C83" s="351"/>
      <c r="D83" s="351"/>
      <c r="E83" s="351"/>
      <c r="F83" s="351"/>
      <c r="G83" s="351"/>
      <c r="H83" s="351"/>
      <c r="I83" s="178" t="b">
        <v>0</v>
      </c>
      <c r="J83" s="246" t="s">
        <v>924</v>
      </c>
      <c r="K83" s="352"/>
      <c r="L83" s="352"/>
      <c r="M83" s="352"/>
      <c r="N83" s="352"/>
      <c r="O83" s="401"/>
    </row>
    <row r="84" spans="1:15" ht="27" customHeight="1" x14ac:dyDescent="0.2">
      <c r="A84" s="343"/>
      <c r="B84" s="350" t="s">
        <v>2802</v>
      </c>
      <c r="C84" s="351"/>
      <c r="D84" s="351"/>
      <c r="E84" s="351"/>
      <c r="F84" s="351"/>
      <c r="G84" s="351"/>
      <c r="H84" s="351"/>
      <c r="I84" s="178" t="b">
        <v>0</v>
      </c>
      <c r="J84" s="246" t="s">
        <v>924</v>
      </c>
      <c r="K84" s="352"/>
      <c r="L84" s="352"/>
      <c r="M84" s="352"/>
      <c r="N84" s="352"/>
      <c r="O84" s="352"/>
    </row>
    <row r="85" spans="1:15" ht="41.1" customHeight="1" x14ac:dyDescent="0.2">
      <c r="A85" s="343"/>
      <c r="B85" s="220" t="s">
        <v>2803</v>
      </c>
      <c r="C85" s="220"/>
      <c r="D85" s="220"/>
      <c r="E85" s="220"/>
      <c r="F85" s="220"/>
      <c r="G85" s="220"/>
      <c r="H85" s="350"/>
      <c r="I85" s="178" t="b">
        <v>0</v>
      </c>
      <c r="J85" s="224" t="s">
        <v>924</v>
      </c>
      <c r="K85" s="231"/>
      <c r="L85" s="231"/>
      <c r="M85" s="231"/>
      <c r="N85" s="231"/>
      <c r="O85" s="232"/>
    </row>
    <row r="86" spans="1:15" ht="41.1" customHeight="1" x14ac:dyDescent="0.2">
      <c r="A86" s="343"/>
      <c r="B86" s="220" t="s">
        <v>2804</v>
      </c>
      <c r="C86" s="220"/>
      <c r="D86" s="220"/>
      <c r="E86" s="220"/>
      <c r="F86" s="220"/>
      <c r="G86" s="220"/>
      <c r="H86" s="350"/>
      <c r="I86" s="178" t="b">
        <v>0</v>
      </c>
      <c r="J86" s="224" t="s">
        <v>924</v>
      </c>
      <c r="K86" s="231"/>
      <c r="L86" s="231"/>
      <c r="M86" s="231"/>
      <c r="N86" s="231"/>
      <c r="O86" s="232"/>
    </row>
    <row r="87" spans="1:15" ht="41.1" customHeight="1" x14ac:dyDescent="0.2">
      <c r="A87" s="343"/>
      <c r="B87" s="244" t="s">
        <v>2800</v>
      </c>
      <c r="C87" s="245"/>
      <c r="D87" s="245"/>
      <c r="E87" s="245"/>
      <c r="F87" s="245"/>
      <c r="G87" s="245"/>
      <c r="H87" s="245"/>
      <c r="I87" s="178"/>
      <c r="J87" s="246" t="s">
        <v>924</v>
      </c>
      <c r="K87" s="246"/>
      <c r="L87" s="246"/>
      <c r="M87" s="246"/>
      <c r="N87" s="246"/>
      <c r="O87" s="246"/>
    </row>
    <row r="88" spans="1:15" ht="41.1" customHeight="1" x14ac:dyDescent="0.2">
      <c r="A88" s="343"/>
      <c r="B88" s="244" t="s">
        <v>2769</v>
      </c>
      <c r="C88" s="245"/>
      <c r="D88" s="245"/>
      <c r="E88" s="245"/>
      <c r="F88" s="245"/>
      <c r="G88" s="245"/>
      <c r="H88" s="245"/>
      <c r="I88" s="178" t="b">
        <v>0</v>
      </c>
      <c r="J88" s="246" t="s">
        <v>924</v>
      </c>
      <c r="K88" s="246"/>
      <c r="L88" s="246"/>
      <c r="M88" s="246"/>
      <c r="N88" s="246"/>
      <c r="O88" s="246"/>
    </row>
    <row r="89" spans="1:15" ht="41.1" customHeight="1" x14ac:dyDescent="0.2">
      <c r="A89" s="343"/>
      <c r="B89" s="92"/>
      <c r="C89" s="92"/>
      <c r="D89" s="92"/>
      <c r="E89" s="92"/>
      <c r="F89" s="92"/>
      <c r="G89" s="92"/>
      <c r="H89" s="92"/>
      <c r="I89" s="174"/>
      <c r="J89" s="94"/>
      <c r="K89" s="94"/>
      <c r="L89" s="94"/>
      <c r="M89" s="94"/>
      <c r="N89" s="94"/>
      <c r="O89" s="173"/>
    </row>
    <row r="90" spans="1:15" ht="37.5" customHeight="1" x14ac:dyDescent="0.2">
      <c r="A90" s="343"/>
      <c r="B90" s="234" t="s">
        <v>2756</v>
      </c>
      <c r="C90" s="235"/>
      <c r="D90" s="235"/>
      <c r="E90" s="235"/>
      <c r="F90" s="235"/>
      <c r="G90" s="235"/>
      <c r="H90" s="235"/>
      <c r="I90" s="235"/>
      <c r="J90" s="235"/>
      <c r="K90" s="235"/>
      <c r="L90" s="236"/>
      <c r="M90" s="128"/>
      <c r="N90" s="169" t="s">
        <v>104</v>
      </c>
      <c r="O90" s="172" t="b">
        <v>0</v>
      </c>
    </row>
    <row r="91" spans="1:15" ht="1.5" customHeight="1" x14ac:dyDescent="0.2">
      <c r="A91" s="343"/>
      <c r="B91" s="127"/>
      <c r="C91" s="127"/>
      <c r="D91" s="127"/>
      <c r="E91" s="127"/>
      <c r="F91" s="127"/>
      <c r="G91" s="127"/>
      <c r="H91" s="127"/>
      <c r="J91" s="127"/>
      <c r="K91" s="127"/>
      <c r="L91" s="127"/>
      <c r="N91" s="60"/>
      <c r="O91" s="42"/>
    </row>
    <row r="92" spans="1:15" ht="20.100000000000001" customHeight="1" x14ac:dyDescent="0.2">
      <c r="A92" s="343"/>
      <c r="B92" s="237" t="s">
        <v>1679</v>
      </c>
      <c r="C92" s="204"/>
      <c r="D92" s="204"/>
      <c r="E92" s="204"/>
      <c r="F92" s="204"/>
      <c r="G92" s="204"/>
      <c r="H92" s="204"/>
      <c r="I92" s="238"/>
      <c r="J92" s="204"/>
      <c r="K92" s="204"/>
      <c r="L92" s="239"/>
      <c r="M92" s="130"/>
      <c r="N92" s="129" t="s">
        <v>104</v>
      </c>
      <c r="O92" s="124" t="b">
        <v>0</v>
      </c>
    </row>
    <row r="93" spans="1:15" ht="20.100000000000001" customHeight="1" x14ac:dyDescent="0.2">
      <c r="A93" s="343"/>
      <c r="B93" s="218"/>
      <c r="C93" s="218"/>
      <c r="D93" s="218"/>
      <c r="E93" s="218"/>
      <c r="F93" s="218"/>
      <c r="G93" s="218"/>
      <c r="H93" s="218"/>
      <c r="I93" s="219"/>
      <c r="J93" s="218"/>
      <c r="K93" s="218"/>
      <c r="L93" s="218"/>
      <c r="M93" s="218"/>
      <c r="N93" s="218"/>
      <c r="O93" s="218"/>
    </row>
    <row r="94" spans="1:15" ht="6" hidden="1" customHeight="1" x14ac:dyDescent="0.2">
      <c r="A94" s="343"/>
      <c r="I94" s="126"/>
    </row>
    <row r="95" spans="1:15" ht="20.100000000000001" hidden="1" customHeight="1" x14ac:dyDescent="0.2">
      <c r="A95" s="343"/>
      <c r="I95" s="126"/>
    </row>
    <row r="96" spans="1:15" ht="16.5" hidden="1" customHeight="1" x14ac:dyDescent="0.2">
      <c r="A96" s="343"/>
      <c r="B96" s="202" t="s">
        <v>2711</v>
      </c>
      <c r="C96" s="202"/>
      <c r="D96" s="202"/>
      <c r="E96" s="202"/>
      <c r="F96" s="202"/>
      <c r="G96" s="202"/>
      <c r="H96" s="203"/>
      <c r="I96" s="178" t="b">
        <v>1</v>
      </c>
      <c r="J96" s="224" t="s">
        <v>924</v>
      </c>
      <c r="K96" s="225"/>
      <c r="L96" s="225"/>
      <c r="M96" s="225"/>
      <c r="N96" s="225"/>
      <c r="O96" s="226"/>
    </row>
    <row r="97" spans="1:15" ht="16.5" hidden="1" customHeight="1" x14ac:dyDescent="0.2">
      <c r="A97" s="343"/>
      <c r="I97" s="126"/>
    </row>
    <row r="98" spans="1:15" ht="16.5" hidden="1" customHeight="1" x14ac:dyDescent="0.2">
      <c r="A98" s="343"/>
      <c r="B98" s="358" t="s">
        <v>2736</v>
      </c>
      <c r="C98" s="202"/>
      <c r="D98" s="202"/>
      <c r="E98" s="202"/>
      <c r="F98" s="202"/>
      <c r="G98" s="202"/>
      <c r="H98" s="203"/>
      <c r="I98" s="176" t="b">
        <v>0</v>
      </c>
      <c r="J98" s="224" t="s">
        <v>924</v>
      </c>
      <c r="K98" s="225"/>
      <c r="L98" s="225"/>
      <c r="M98" s="225"/>
      <c r="N98" s="225"/>
      <c r="O98" s="226"/>
    </row>
    <row r="99" spans="1:15" ht="16.5" hidden="1" customHeight="1" x14ac:dyDescent="0.2">
      <c r="A99" s="343"/>
      <c r="I99" s="42"/>
    </row>
    <row r="100" spans="1:15" ht="16.5" hidden="1" customHeight="1" x14ac:dyDescent="0.2">
      <c r="A100" s="343"/>
      <c r="B100" s="202" t="s">
        <v>2759</v>
      </c>
      <c r="C100" s="202"/>
      <c r="D100" s="202"/>
      <c r="E100" s="202"/>
      <c r="F100" s="202"/>
      <c r="G100" s="202"/>
      <c r="H100" s="202"/>
      <c r="I100" s="403"/>
      <c r="J100" s="202"/>
      <c r="K100" s="202"/>
      <c r="L100" s="202"/>
      <c r="M100" s="202"/>
      <c r="N100" s="202"/>
      <c r="O100" s="404"/>
    </row>
    <row r="101" spans="1:15" ht="16.5" hidden="1" customHeight="1" x14ac:dyDescent="0.2">
      <c r="A101" s="343"/>
      <c r="B101" s="402" t="s">
        <v>2737</v>
      </c>
      <c r="C101" s="205"/>
      <c r="D101" s="205"/>
      <c r="E101" s="205"/>
      <c r="F101" s="205"/>
      <c r="G101" s="205"/>
      <c r="H101" s="207"/>
      <c r="I101" s="176" t="b">
        <v>0</v>
      </c>
      <c r="J101" s="231" t="s">
        <v>924</v>
      </c>
      <c r="K101" s="225"/>
      <c r="L101" s="225"/>
      <c r="M101" s="225"/>
      <c r="N101" s="225"/>
      <c r="O101" s="226"/>
    </row>
    <row r="102" spans="1:15" ht="16.5" hidden="1" customHeight="1" x14ac:dyDescent="0.2">
      <c r="A102" s="345"/>
      <c r="B102" s="402" t="s">
        <v>2738</v>
      </c>
      <c r="C102" s="205"/>
      <c r="D102" s="205"/>
      <c r="E102" s="205"/>
      <c r="F102" s="205"/>
      <c r="G102" s="205"/>
      <c r="H102" s="207"/>
      <c r="I102" s="176" t="b">
        <v>0</v>
      </c>
      <c r="J102" s="231" t="s">
        <v>924</v>
      </c>
      <c r="K102" s="225"/>
      <c r="L102" s="225"/>
      <c r="M102" s="225"/>
      <c r="N102" s="225"/>
      <c r="O102" s="226"/>
    </row>
    <row r="103" spans="1:15" ht="16.5" hidden="1" customHeight="1" x14ac:dyDescent="0.2">
      <c r="O103" s="175"/>
    </row>
    <row r="104" spans="1:15" ht="16.5" customHeight="1" x14ac:dyDescent="0.2">
      <c r="B104" s="326" t="s">
        <v>2760</v>
      </c>
      <c r="C104" s="399"/>
      <c r="D104" s="399"/>
      <c r="E104" s="399"/>
      <c r="F104" s="399"/>
      <c r="G104" s="399"/>
      <c r="H104" s="399"/>
      <c r="I104" s="399"/>
      <c r="J104" s="399"/>
      <c r="K104" s="399"/>
      <c r="L104" s="399"/>
      <c r="M104" s="399"/>
      <c r="N104" s="399"/>
      <c r="O104" s="400"/>
    </row>
    <row r="105" spans="1:15" ht="93.75" customHeight="1" x14ac:dyDescent="0.2">
      <c r="B105" s="234" t="s">
        <v>2761</v>
      </c>
      <c r="C105" s="205"/>
      <c r="D105" s="205"/>
      <c r="E105" s="205"/>
      <c r="F105" s="205"/>
      <c r="G105" s="205"/>
      <c r="H105" s="205"/>
      <c r="I105" s="207"/>
      <c r="J105" s="224" t="s">
        <v>924</v>
      </c>
      <c r="K105" s="231"/>
      <c r="L105" s="231"/>
      <c r="M105" s="231"/>
      <c r="N105" s="232"/>
      <c r="O105" s="172" t="b">
        <v>0</v>
      </c>
    </row>
  </sheetData>
  <sheetProtection password="EAC8" sheet="1" objects="1" scenarios="1" selectLockedCells="1"/>
  <mergeCells count="168">
    <mergeCell ref="C79:H79"/>
    <mergeCell ref="B104:O104"/>
    <mergeCell ref="J105:N105"/>
    <mergeCell ref="B105:I105"/>
    <mergeCell ref="J83:O83"/>
    <mergeCell ref="J78:O78"/>
    <mergeCell ref="J96:O96"/>
    <mergeCell ref="B102:H102"/>
    <mergeCell ref="J102:O102"/>
    <mergeCell ref="B98:H98"/>
    <mergeCell ref="J98:O98"/>
    <mergeCell ref="B96:H96"/>
    <mergeCell ref="B100:O100"/>
    <mergeCell ref="B101:H101"/>
    <mergeCell ref="J101:O101"/>
    <mergeCell ref="B85:H85"/>
    <mergeCell ref="B86:H86"/>
    <mergeCell ref="B50:O50"/>
    <mergeCell ref="B7:O7"/>
    <mergeCell ref="B11:O11"/>
    <mergeCell ref="F19:K19"/>
    <mergeCell ref="B29:F29"/>
    <mergeCell ref="F17:O17"/>
    <mergeCell ref="B20:E20"/>
    <mergeCell ref="F20:K20"/>
    <mergeCell ref="B54:H54"/>
    <mergeCell ref="J77:O77"/>
    <mergeCell ref="F60:O60"/>
    <mergeCell ref="J74:O74"/>
    <mergeCell ref="B67:L67"/>
    <mergeCell ref="B53:H53"/>
    <mergeCell ref="J57:O57"/>
    <mergeCell ref="B74:H74"/>
    <mergeCell ref="B66:L66"/>
    <mergeCell ref="B75:H75"/>
    <mergeCell ref="G61:O61"/>
    <mergeCell ref="J79:O79"/>
    <mergeCell ref="C77:H77"/>
    <mergeCell ref="C78:H78"/>
    <mergeCell ref="J68:O68"/>
    <mergeCell ref="J56:O56"/>
    <mergeCell ref="J51:O51"/>
    <mergeCell ref="J53:O53"/>
    <mergeCell ref="B52:H52"/>
    <mergeCell ref="J75:O75"/>
    <mergeCell ref="B5:C5"/>
    <mergeCell ref="B18:E18"/>
    <mergeCell ref="B25:F25"/>
    <mergeCell ref="J38:L38"/>
    <mergeCell ref="B38:F38"/>
    <mergeCell ref="M39:N39"/>
    <mergeCell ref="G36:I36"/>
    <mergeCell ref="G29:I29"/>
    <mergeCell ref="G39:I39"/>
    <mergeCell ref="A22:A102"/>
    <mergeCell ref="G30:O30"/>
    <mergeCell ref="J85:O85"/>
    <mergeCell ref="J86:O86"/>
    <mergeCell ref="B82:H82"/>
    <mergeCell ref="B83:H83"/>
    <mergeCell ref="M26:O26"/>
    <mergeCell ref="B84:H84"/>
    <mergeCell ref="J84:O84"/>
    <mergeCell ref="J71:O71"/>
    <mergeCell ref="B22:O22"/>
    <mergeCell ref="G25:I25"/>
    <mergeCell ref="G40:I40"/>
    <mergeCell ref="J27:L27"/>
    <mergeCell ref="J40:L40"/>
    <mergeCell ref="B34:O34"/>
    <mergeCell ref="B28:F28"/>
    <mergeCell ref="B76:H76"/>
    <mergeCell ref="B13:C13"/>
    <mergeCell ref="H14:O14"/>
    <mergeCell ref="B12:O12"/>
    <mergeCell ref="F13:O13"/>
    <mergeCell ref="G31:I31"/>
    <mergeCell ref="M27:O27"/>
    <mergeCell ref="N18:O18"/>
    <mergeCell ref="J26:L26"/>
    <mergeCell ref="M43:O43"/>
    <mergeCell ref="J25:L25"/>
    <mergeCell ref="G28:I28"/>
    <mergeCell ref="B35:O35"/>
    <mergeCell ref="B39:F39"/>
    <mergeCell ref="L18:M18"/>
    <mergeCell ref="M38:N38"/>
    <mergeCell ref="F18:K18"/>
    <mergeCell ref="B30:F30"/>
    <mergeCell ref="B26:F26"/>
    <mergeCell ref="G26:I26"/>
    <mergeCell ref="B32:O32"/>
    <mergeCell ref="B31:F31"/>
    <mergeCell ref="M40:N40"/>
    <mergeCell ref="J28:L28"/>
    <mergeCell ref="M28:O28"/>
    <mergeCell ref="F5:G5"/>
    <mergeCell ref="H5:O5"/>
    <mergeCell ref="D5:E5"/>
    <mergeCell ref="B46:L46"/>
    <mergeCell ref="M46:O46"/>
    <mergeCell ref="J29:L29"/>
    <mergeCell ref="M29:O29"/>
    <mergeCell ref="B23:F23"/>
    <mergeCell ref="J37:L37"/>
    <mergeCell ref="G37:I37"/>
    <mergeCell ref="M36:N37"/>
    <mergeCell ref="J36:L36"/>
    <mergeCell ref="B41:O41"/>
    <mergeCell ref="B43:L43"/>
    <mergeCell ref="M44:O44"/>
    <mergeCell ref="H16:O16"/>
    <mergeCell ref="B40:F40"/>
    <mergeCell ref="B21:O21"/>
    <mergeCell ref="M23:O23"/>
    <mergeCell ref="B19:E19"/>
    <mergeCell ref="J23:L23"/>
    <mergeCell ref="B16:G16"/>
    <mergeCell ref="G27:I27"/>
    <mergeCell ref="B14:G14"/>
    <mergeCell ref="U39:Y39"/>
    <mergeCell ref="S49:AC49"/>
    <mergeCell ref="B93:O93"/>
    <mergeCell ref="B69:H69"/>
    <mergeCell ref="J69:O69"/>
    <mergeCell ref="B80:H80"/>
    <mergeCell ref="J80:O80"/>
    <mergeCell ref="J73:O73"/>
    <mergeCell ref="B71:H71"/>
    <mergeCell ref="B56:H56"/>
    <mergeCell ref="J70:O70"/>
    <mergeCell ref="B90:L90"/>
    <mergeCell ref="B92:L92"/>
    <mergeCell ref="J39:L39"/>
    <mergeCell ref="B51:H51"/>
    <mergeCell ref="B87:H87"/>
    <mergeCell ref="B73:H73"/>
    <mergeCell ref="J87:O87"/>
    <mergeCell ref="J88:O88"/>
    <mergeCell ref="B88:H88"/>
    <mergeCell ref="B68:H68"/>
    <mergeCell ref="B57:H57"/>
    <mergeCell ref="B55:H55"/>
    <mergeCell ref="B61:E61"/>
    <mergeCell ref="A7:A21"/>
    <mergeCell ref="G24:I24"/>
    <mergeCell ref="J24:L24"/>
    <mergeCell ref="M24:O24"/>
    <mergeCell ref="B24:F24"/>
    <mergeCell ref="B70:H70"/>
    <mergeCell ref="B47:L47"/>
    <mergeCell ref="B17:E17"/>
    <mergeCell ref="G62:O62"/>
    <mergeCell ref="J52:O52"/>
    <mergeCell ref="J55:O55"/>
    <mergeCell ref="M47:O47"/>
    <mergeCell ref="J54:O54"/>
    <mergeCell ref="B15:F15"/>
    <mergeCell ref="L19:M19"/>
    <mergeCell ref="N19:O19"/>
    <mergeCell ref="M25:O25"/>
    <mergeCell ref="B27:F27"/>
    <mergeCell ref="G23:I23"/>
    <mergeCell ref="G38:I38"/>
    <mergeCell ref="B8:O8"/>
    <mergeCell ref="B10:O10"/>
    <mergeCell ref="G15:O15"/>
    <mergeCell ref="D13:E13"/>
  </mergeCells>
  <phoneticPr fontId="5" type="noConversion"/>
  <dataValidations count="16">
    <dataValidation type="list" allowBlank="1" showInputMessage="1" showErrorMessage="1" sqref="G30:O30">
      <formula1>IF(LEFT(ComboCodResolucion)="1",TamañoEmpresaAGRO, TamañoEmpresaNOAGRO)</formula1>
    </dataValidation>
    <dataValidation type="list" allowBlank="1" showInputMessage="1" showErrorMessage="1" sqref="B8:O8">
      <formula1>CodResolucion</formula1>
    </dataValidation>
    <dataValidation type="list" allowBlank="1" showInputMessage="1" showErrorMessage="1" sqref="F13:O13">
      <formula1>DescripcionesProductos</formula1>
    </dataValidation>
    <dataValidation type="textLength" allowBlank="1" showInputMessage="1" showErrorMessage="1" sqref="B11:O11">
      <formula1>0</formula1>
      <formula2>250</formula2>
    </dataValidation>
    <dataValidation type="textLength" allowBlank="1" showInputMessage="1" showErrorMessage="1" sqref="G15:O15">
      <formula1>0</formula1>
      <formula2>150</formula2>
    </dataValidation>
    <dataValidation type="textLength" allowBlank="1" showInputMessage="1" showErrorMessage="1" sqref="L19:O19">
      <formula1>0</formula1>
      <formula2>12</formula2>
    </dataValidation>
    <dataValidation type="textLength" allowBlank="1" showInputMessage="1" showErrorMessage="1" sqref="F19:F20">
      <formula1>0</formula1>
      <formula2>100</formula2>
    </dataValidation>
    <dataValidation type="textLength" allowBlank="1" showInputMessage="1" showErrorMessage="1" sqref="F17:O17">
      <formula1>0</formula1>
      <formula2>40</formula2>
    </dataValidation>
    <dataValidation type="textLength" allowBlank="1" showInputMessage="1" showErrorMessage="1" sqref="G23:G24 H23:I23 J23:J24 K23:L23 M23:M24 N23:O23">
      <formula1>0</formula1>
      <formula2>8</formula2>
    </dataValidation>
    <dataValidation type="decimal" allowBlank="1" showInputMessage="1" showErrorMessage="1" sqref="H28:I28 N28:O28 K28:L28 G25:G29 H25:I26 J25:J29 K25:L26 M25:M29 N25:O26">
      <formula1>0</formula1>
      <formula2>9999999999999</formula2>
    </dataValidation>
    <dataValidation type="decimal" allowBlank="1" showInputMessage="1" showErrorMessage="1" sqref="G38:L39 M43:O43">
      <formula1>0</formula1>
      <formula2>99999999999</formula2>
    </dataValidation>
    <dataValidation type="whole" allowBlank="1" showInputMessage="1" showErrorMessage="1" errorTitle="Error Año Incorrecto" error="El Año de constitucion de la empresa debe estar entre 1900 y 2022" sqref="H16:O16">
      <formula1>1900</formula1>
      <formula2>2022</formula2>
    </dataValidation>
    <dataValidation type="list" allowBlank="1" showInputMessage="1" showErrorMessage="1" sqref="H14:O14">
      <formula1>ConcatenadoCNAES</formula1>
    </dataValidation>
    <dataValidation type="list" allowBlank="1" showInputMessage="1" showErrorMessage="1" sqref="J52:O52">
      <formula1>TiposCooperativas1</formula1>
    </dataValidation>
    <dataValidation type="list" allowBlank="1" showInputMessage="1" showErrorMessage="1" sqref="J53:O53">
      <formula1>TiposCooperativas2</formula1>
    </dataValidation>
    <dataValidation type="list" allowBlank="1" showDropDown="1" showInputMessage="1" showErrorMessage="1" errorTitle="Información" error="El valor introducido en la celda tiene que ser la palabra VERDADERO o FALSO, pulse el botón escape “ESC” del teclado y marque o desmarque la opción." sqref="I56 I73 I74 I75 I77 I78 I79 I98 I101 I102 M47:O47 I51 I52 I53 I54 F61 F62 O66 I68 I69 I70 I71 O82 I83 I84 I85 I86:I88 O90 O92 O105">
      <formula1>ValoresCheck</formula1>
    </dataValidation>
  </dataValidations>
  <printOptions horizontalCentered="1"/>
  <pageMargins left="0.59055118110236227" right="0.59055118110236227" top="0.98425196850393704" bottom="0.98425196850393704" header="0" footer="0"/>
  <pageSetup paperSize="9" scale="79"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8" r:id="rId4" name="CheckOtraInfoA1">
              <controlPr defaultSize="0" autoFill="0" autoLine="0" autoPict="0">
                <anchor>
                  <from>
                    <xdr:col>8</xdr:col>
                    <xdr:colOff>19050</xdr:colOff>
                    <xdr:row>50</xdr:row>
                    <xdr:rowOff>9525</xdr:rowOff>
                  </from>
                  <to>
                    <xdr:col>9</xdr:col>
                    <xdr:colOff>0</xdr:colOff>
                    <xdr:row>50</xdr:row>
                    <xdr:rowOff>304800</xdr:rowOff>
                  </to>
                </anchor>
              </controlPr>
            </control>
          </mc:Choice>
        </mc:AlternateContent>
        <mc:AlternateContent xmlns:mc="http://schemas.openxmlformats.org/markup-compatibility/2006">
          <mc:Choice Requires="x14">
            <control shapeId="22541" r:id="rId5" name="CheckProduccionCalidadA1">
              <controlPr defaultSize="0" autoFill="0" autoLine="0" autoPict="0">
                <anchor>
                  <from>
                    <xdr:col>5</xdr:col>
                    <xdr:colOff>38100</xdr:colOff>
                    <xdr:row>60</xdr:row>
                    <xdr:rowOff>9525</xdr:rowOff>
                  </from>
                  <to>
                    <xdr:col>5</xdr:col>
                    <xdr:colOff>733425</xdr:colOff>
                    <xdr:row>60</xdr:row>
                    <xdr:rowOff>238125</xdr:rowOff>
                  </to>
                </anchor>
              </controlPr>
            </control>
          </mc:Choice>
        </mc:AlternateContent>
        <mc:AlternateContent xmlns:mc="http://schemas.openxmlformats.org/markup-compatibility/2006">
          <mc:Choice Requires="x14">
            <control shapeId="22544" r:id="rId6" name="CheckProduccionCalidadA2">
              <controlPr defaultSize="0" autoFill="0" autoLine="0" autoPict="0">
                <anchor>
                  <from>
                    <xdr:col>5</xdr:col>
                    <xdr:colOff>38100</xdr:colOff>
                    <xdr:row>61</xdr:row>
                    <xdr:rowOff>19050</xdr:rowOff>
                  </from>
                  <to>
                    <xdr:col>5</xdr:col>
                    <xdr:colOff>733425</xdr:colOff>
                    <xdr:row>61</xdr:row>
                    <xdr:rowOff>219075</xdr:rowOff>
                  </to>
                </anchor>
              </controlPr>
            </control>
          </mc:Choice>
        </mc:AlternateContent>
        <mc:AlternateContent xmlns:mc="http://schemas.openxmlformats.org/markup-compatibility/2006">
          <mc:Choice Requires="x14">
            <control shapeId="22545" r:id="rId7" name="CheckOtraInfoA2">
              <controlPr defaultSize="0" autoFill="0" autoLine="0" autoPict="0">
                <anchor>
                  <from>
                    <xdr:col>8</xdr:col>
                    <xdr:colOff>19050</xdr:colOff>
                    <xdr:row>51</xdr:row>
                    <xdr:rowOff>19050</xdr:rowOff>
                  </from>
                  <to>
                    <xdr:col>9</xdr:col>
                    <xdr:colOff>0</xdr:colOff>
                    <xdr:row>51</xdr:row>
                    <xdr:rowOff>304800</xdr:rowOff>
                  </to>
                </anchor>
              </controlPr>
            </control>
          </mc:Choice>
        </mc:AlternateContent>
        <mc:AlternateContent xmlns:mc="http://schemas.openxmlformats.org/markup-compatibility/2006">
          <mc:Choice Requires="x14">
            <control shapeId="22547" r:id="rId8" name="CheckOtraInfoA3">
              <controlPr defaultSize="0" autoFill="0" autoLine="0" autoPict="0">
                <anchor>
                  <from>
                    <xdr:col>8</xdr:col>
                    <xdr:colOff>19050</xdr:colOff>
                    <xdr:row>52</xdr:row>
                    <xdr:rowOff>9525</xdr:rowOff>
                  </from>
                  <to>
                    <xdr:col>9</xdr:col>
                    <xdr:colOff>0</xdr:colOff>
                    <xdr:row>52</xdr:row>
                    <xdr:rowOff>314325</xdr:rowOff>
                  </to>
                </anchor>
              </controlPr>
            </control>
          </mc:Choice>
        </mc:AlternateContent>
        <mc:AlternateContent xmlns:mc="http://schemas.openxmlformats.org/markup-compatibility/2006">
          <mc:Choice Requires="x14">
            <control shapeId="22561" r:id="rId9" name="CheckOtraInfoN1">
              <controlPr defaultSize="0" autoFill="0" autoLine="0" autoPict="0">
                <anchor>
                  <from>
                    <xdr:col>8</xdr:col>
                    <xdr:colOff>9525</xdr:colOff>
                    <xdr:row>43</xdr:row>
                    <xdr:rowOff>180975</xdr:rowOff>
                  </from>
                  <to>
                    <xdr:col>9</xdr:col>
                    <xdr:colOff>28575</xdr:colOff>
                    <xdr:row>45</xdr:row>
                    <xdr:rowOff>304800</xdr:rowOff>
                  </to>
                </anchor>
              </controlPr>
            </control>
          </mc:Choice>
        </mc:AlternateContent>
        <mc:AlternateContent xmlns:mc="http://schemas.openxmlformats.org/markup-compatibility/2006">
          <mc:Choice Requires="x14">
            <control shapeId="23122" r:id="rId10" name="CheckOtraInfoN2">
              <controlPr defaultSize="0" autoFill="0" autoLine="0" autoPict="0">
                <anchor>
                  <from>
                    <xdr:col>8</xdr:col>
                    <xdr:colOff>9525</xdr:colOff>
                    <xdr:row>45</xdr:row>
                    <xdr:rowOff>314325</xdr:rowOff>
                  </from>
                  <to>
                    <xdr:col>9</xdr:col>
                    <xdr:colOff>28575</xdr:colOff>
                    <xdr:row>47</xdr:row>
                    <xdr:rowOff>9525</xdr:rowOff>
                  </to>
                </anchor>
              </controlPr>
            </control>
          </mc:Choice>
        </mc:AlternateContent>
        <mc:AlternateContent xmlns:mc="http://schemas.openxmlformats.org/markup-compatibility/2006">
          <mc:Choice Requires="x14">
            <control shapeId="23127" r:id="rId11" name="CheckPrincipalFormacion">
              <controlPr defaultSize="0" autoFill="0" autoLine="0" autoPict="0">
                <anchor>
                  <from>
                    <xdr:col>14</xdr:col>
                    <xdr:colOff>19050</xdr:colOff>
                    <xdr:row>65</xdr:row>
                    <xdr:rowOff>19050</xdr:rowOff>
                  </from>
                  <to>
                    <xdr:col>14</xdr:col>
                    <xdr:colOff>476250</xdr:colOff>
                    <xdr:row>66</xdr:row>
                    <xdr:rowOff>9525</xdr:rowOff>
                  </to>
                </anchor>
              </controlPr>
            </control>
          </mc:Choice>
        </mc:AlternateContent>
        <mc:AlternateContent xmlns:mc="http://schemas.openxmlformats.org/markup-compatibility/2006">
          <mc:Choice Requires="x14">
            <control shapeId="23129" r:id="rId12" name="CheckFormacion1">
              <controlPr defaultSize="0" autoFill="0" autoLine="0" autoPict="0">
                <anchor>
                  <from>
                    <xdr:col>8</xdr:col>
                    <xdr:colOff>19050</xdr:colOff>
                    <xdr:row>67</xdr:row>
                    <xdr:rowOff>9525</xdr:rowOff>
                  </from>
                  <to>
                    <xdr:col>8</xdr:col>
                    <xdr:colOff>457200</xdr:colOff>
                    <xdr:row>67</xdr:row>
                    <xdr:rowOff>323850</xdr:rowOff>
                  </to>
                </anchor>
              </controlPr>
            </control>
          </mc:Choice>
        </mc:AlternateContent>
        <mc:AlternateContent xmlns:mc="http://schemas.openxmlformats.org/markup-compatibility/2006">
          <mc:Choice Requires="x14">
            <control shapeId="23130" r:id="rId13" name="CheckFormacion2">
              <controlPr defaultSize="0" autoFill="0" autoLine="0" autoPict="0">
                <anchor>
                  <from>
                    <xdr:col>8</xdr:col>
                    <xdr:colOff>19050</xdr:colOff>
                    <xdr:row>68</xdr:row>
                    <xdr:rowOff>9525</xdr:rowOff>
                  </from>
                  <to>
                    <xdr:col>8</xdr:col>
                    <xdr:colOff>457200</xdr:colOff>
                    <xdr:row>68</xdr:row>
                    <xdr:rowOff>314325</xdr:rowOff>
                  </to>
                </anchor>
              </controlPr>
            </control>
          </mc:Choice>
        </mc:AlternateContent>
        <mc:AlternateContent xmlns:mc="http://schemas.openxmlformats.org/markup-compatibility/2006">
          <mc:Choice Requires="x14">
            <control shapeId="23131" r:id="rId14" name="CheckFormacion3">
              <controlPr defaultSize="0" autoFill="0" autoLine="0" autoPict="0">
                <anchor>
                  <from>
                    <xdr:col>8</xdr:col>
                    <xdr:colOff>19050</xdr:colOff>
                    <xdr:row>69</xdr:row>
                    <xdr:rowOff>9525</xdr:rowOff>
                  </from>
                  <to>
                    <xdr:col>8</xdr:col>
                    <xdr:colOff>457200</xdr:colOff>
                    <xdr:row>69</xdr:row>
                    <xdr:rowOff>314325</xdr:rowOff>
                  </to>
                </anchor>
              </controlPr>
            </control>
          </mc:Choice>
        </mc:AlternateContent>
        <mc:AlternateContent xmlns:mc="http://schemas.openxmlformats.org/markup-compatibility/2006">
          <mc:Choice Requires="x14">
            <control shapeId="23132" r:id="rId15" name="CheckFormacion4">
              <controlPr defaultSize="0" autoFill="0" autoLine="0" autoPict="0">
                <anchor>
                  <from>
                    <xdr:col>8</xdr:col>
                    <xdr:colOff>19050</xdr:colOff>
                    <xdr:row>70</xdr:row>
                    <xdr:rowOff>19050</xdr:rowOff>
                  </from>
                  <to>
                    <xdr:col>8</xdr:col>
                    <xdr:colOff>457200</xdr:colOff>
                    <xdr:row>71</xdr:row>
                    <xdr:rowOff>0</xdr:rowOff>
                  </to>
                </anchor>
              </controlPr>
            </control>
          </mc:Choice>
        </mc:AlternateContent>
        <mc:AlternateContent xmlns:mc="http://schemas.openxmlformats.org/markup-compatibility/2006">
          <mc:Choice Requires="x14">
            <control shapeId="23152" r:id="rId16" name="CheckOtraInfoA4">
              <controlPr defaultSize="0" autoFill="0" autoLine="0" autoPict="0">
                <anchor>
                  <from>
                    <xdr:col>8</xdr:col>
                    <xdr:colOff>19050</xdr:colOff>
                    <xdr:row>53</xdr:row>
                    <xdr:rowOff>0</xdr:rowOff>
                  </from>
                  <to>
                    <xdr:col>9</xdr:col>
                    <xdr:colOff>0</xdr:colOff>
                    <xdr:row>53</xdr:row>
                    <xdr:rowOff>295275</xdr:rowOff>
                  </to>
                </anchor>
              </controlPr>
            </control>
          </mc:Choice>
        </mc:AlternateContent>
        <mc:AlternateContent xmlns:mc="http://schemas.openxmlformats.org/markup-compatibility/2006">
          <mc:Choice Requires="x14">
            <control shapeId="23153" r:id="rId17" name="CheckOtraInfoA5">
              <controlPr locked="0" defaultSize="0" autoFill="0" autoLine="0" autoPict="0">
                <anchor>
                  <from>
                    <xdr:col>8</xdr:col>
                    <xdr:colOff>9525</xdr:colOff>
                    <xdr:row>53</xdr:row>
                    <xdr:rowOff>314325</xdr:rowOff>
                  </from>
                  <to>
                    <xdr:col>9</xdr:col>
                    <xdr:colOff>0</xdr:colOff>
                    <xdr:row>59</xdr:row>
                    <xdr:rowOff>104775</xdr:rowOff>
                  </to>
                </anchor>
              </controlPr>
            </control>
          </mc:Choice>
        </mc:AlternateContent>
        <mc:AlternateContent xmlns:mc="http://schemas.openxmlformats.org/markup-compatibility/2006">
          <mc:Choice Requires="x14">
            <control shapeId="23484" r:id="rId18" name="CheckNotificaTelematica">
              <controlPr defaultSize="0" autoFill="0" autoLine="0" autoPict="0">
                <anchor>
                  <from>
                    <xdr:col>14</xdr:col>
                    <xdr:colOff>19050</xdr:colOff>
                    <xdr:row>91</xdr:row>
                    <xdr:rowOff>19050</xdr:rowOff>
                  </from>
                  <to>
                    <xdr:col>14</xdr:col>
                    <xdr:colOff>485775</xdr:colOff>
                    <xdr:row>91</xdr:row>
                    <xdr:rowOff>228600</xdr:rowOff>
                  </to>
                </anchor>
              </controlPr>
            </control>
          </mc:Choice>
        </mc:AlternateContent>
        <mc:AlternateContent xmlns:mc="http://schemas.openxmlformats.org/markup-compatibility/2006">
          <mc:Choice Requires="x14">
            <control shapeId="31847" r:id="rId19" name="CheckIgualdad">
              <controlPr defaultSize="0" autoFill="0" autoLine="0" autoPict="0">
                <anchor>
                  <from>
                    <xdr:col>8</xdr:col>
                    <xdr:colOff>9525</xdr:colOff>
                    <xdr:row>40</xdr:row>
                    <xdr:rowOff>9525</xdr:rowOff>
                  </from>
                  <to>
                    <xdr:col>8</xdr:col>
                    <xdr:colOff>447675</xdr:colOff>
                    <xdr:row>41</xdr:row>
                    <xdr:rowOff>0</xdr:rowOff>
                  </to>
                </anchor>
              </controlPr>
            </control>
          </mc:Choice>
        </mc:AlternateContent>
        <mc:AlternateContent xmlns:mc="http://schemas.openxmlformats.org/markup-compatibility/2006">
          <mc:Choice Requires="x14">
            <control shapeId="31848" r:id="rId20" name="CheckIgualdad1">
              <controlPr defaultSize="0" autoFill="0" autoLine="0" autoPict="0">
                <anchor>
                  <from>
                    <xdr:col>8</xdr:col>
                    <xdr:colOff>9525</xdr:colOff>
                    <xdr:row>42</xdr:row>
                    <xdr:rowOff>47625</xdr:rowOff>
                  </from>
                  <to>
                    <xdr:col>8</xdr:col>
                    <xdr:colOff>457200</xdr:colOff>
                    <xdr:row>43</xdr:row>
                    <xdr:rowOff>238125</xdr:rowOff>
                  </to>
                </anchor>
              </controlPr>
            </control>
          </mc:Choice>
        </mc:AlternateContent>
        <mc:AlternateContent xmlns:mc="http://schemas.openxmlformats.org/markup-compatibility/2006">
          <mc:Choice Requires="x14">
            <control shapeId="31849" r:id="rId21" name="CheckIgualdad2">
              <controlPr defaultSize="0" autoFill="0" autoLine="0" autoPict="0">
                <anchor>
                  <from>
                    <xdr:col>8</xdr:col>
                    <xdr:colOff>9525</xdr:colOff>
                    <xdr:row>45</xdr:row>
                    <xdr:rowOff>66675</xdr:rowOff>
                  </from>
                  <to>
                    <xdr:col>8</xdr:col>
                    <xdr:colOff>447675</xdr:colOff>
                    <xdr:row>46</xdr:row>
                    <xdr:rowOff>57150</xdr:rowOff>
                  </to>
                </anchor>
              </controlPr>
            </control>
          </mc:Choice>
        </mc:AlternateContent>
        <mc:AlternateContent xmlns:mc="http://schemas.openxmlformats.org/markup-compatibility/2006">
          <mc:Choice Requires="x14">
            <control shapeId="31850" r:id="rId22" name="CheckMemorioSosteni">
              <controlPr defaultSize="0" autoFill="0" autoLine="0" autoPict="0">
                <anchor>
                  <from>
                    <xdr:col>8</xdr:col>
                    <xdr:colOff>9525</xdr:colOff>
                    <xdr:row>59</xdr:row>
                    <xdr:rowOff>104775</xdr:rowOff>
                  </from>
                  <to>
                    <xdr:col>9</xdr:col>
                    <xdr:colOff>28575</xdr:colOff>
                    <xdr:row>60</xdr:row>
                    <xdr:rowOff>161925</xdr:rowOff>
                  </to>
                </anchor>
              </controlPr>
            </control>
          </mc:Choice>
        </mc:AlternateContent>
        <mc:AlternateContent xmlns:mc="http://schemas.openxmlformats.org/markup-compatibility/2006">
          <mc:Choice Requires="x14">
            <control shapeId="32268" r:id="rId23" name="CheckPrincipalIgualdadAgro">
              <controlPr defaultSize="0" autoFill="0" autoLine="0" autoPict="0">
                <anchor>
                  <from>
                    <xdr:col>14</xdr:col>
                    <xdr:colOff>19050</xdr:colOff>
                    <xdr:row>81</xdr:row>
                    <xdr:rowOff>19050</xdr:rowOff>
                  </from>
                  <to>
                    <xdr:col>14</xdr:col>
                    <xdr:colOff>476250</xdr:colOff>
                    <xdr:row>82</xdr:row>
                    <xdr:rowOff>9525</xdr:rowOff>
                  </to>
                </anchor>
              </controlPr>
            </control>
          </mc:Choice>
        </mc:AlternateContent>
        <mc:AlternateContent xmlns:mc="http://schemas.openxmlformats.org/markup-compatibility/2006">
          <mc:Choice Requires="x14">
            <control shapeId="32274" r:id="rId24" name="CheckIgualdadAgro1">
              <controlPr defaultSize="0" autoFill="0" autoLine="0" autoPict="0">
                <anchor>
                  <from>
                    <xdr:col>8</xdr:col>
                    <xdr:colOff>28575</xdr:colOff>
                    <xdr:row>82</xdr:row>
                    <xdr:rowOff>9525</xdr:rowOff>
                  </from>
                  <to>
                    <xdr:col>9</xdr:col>
                    <xdr:colOff>0</xdr:colOff>
                    <xdr:row>82</xdr:row>
                    <xdr:rowOff>333375</xdr:rowOff>
                  </to>
                </anchor>
              </controlPr>
            </control>
          </mc:Choice>
        </mc:AlternateContent>
        <mc:AlternateContent xmlns:mc="http://schemas.openxmlformats.org/markup-compatibility/2006">
          <mc:Choice Requires="x14">
            <control shapeId="32275" r:id="rId25" name="CheckIgualdadAgro2">
              <controlPr defaultSize="0" autoFill="0" autoLine="0" autoPict="0">
                <anchor>
                  <from>
                    <xdr:col>8</xdr:col>
                    <xdr:colOff>28575</xdr:colOff>
                    <xdr:row>83</xdr:row>
                    <xdr:rowOff>0</xdr:rowOff>
                  </from>
                  <to>
                    <xdr:col>8</xdr:col>
                    <xdr:colOff>457200</xdr:colOff>
                    <xdr:row>84</xdr:row>
                    <xdr:rowOff>9525</xdr:rowOff>
                  </to>
                </anchor>
              </controlPr>
            </control>
          </mc:Choice>
        </mc:AlternateContent>
        <mc:AlternateContent xmlns:mc="http://schemas.openxmlformats.org/markup-compatibility/2006">
          <mc:Choice Requires="x14">
            <control shapeId="32276" r:id="rId26" name="CheckIgualdadAgro3">
              <controlPr defaultSize="0" autoFill="0" autoLine="0" autoPict="0">
                <anchor>
                  <from>
                    <xdr:col>8</xdr:col>
                    <xdr:colOff>28575</xdr:colOff>
                    <xdr:row>84</xdr:row>
                    <xdr:rowOff>9525</xdr:rowOff>
                  </from>
                  <to>
                    <xdr:col>9</xdr:col>
                    <xdr:colOff>0</xdr:colOff>
                    <xdr:row>84</xdr:row>
                    <xdr:rowOff>466725</xdr:rowOff>
                  </to>
                </anchor>
              </controlPr>
            </control>
          </mc:Choice>
        </mc:AlternateContent>
        <mc:AlternateContent xmlns:mc="http://schemas.openxmlformats.org/markup-compatibility/2006">
          <mc:Choice Requires="x14">
            <control shapeId="32277" r:id="rId27" name="CheckIgualdadAgro4">
              <controlPr defaultSize="0" autoFill="0" autoLine="0" autoPict="0">
                <anchor>
                  <from>
                    <xdr:col>8</xdr:col>
                    <xdr:colOff>19050</xdr:colOff>
                    <xdr:row>84</xdr:row>
                    <xdr:rowOff>495300</xdr:rowOff>
                  </from>
                  <to>
                    <xdr:col>9</xdr:col>
                    <xdr:colOff>0</xdr:colOff>
                    <xdr:row>86</xdr:row>
                    <xdr:rowOff>47625</xdr:rowOff>
                  </to>
                </anchor>
              </controlPr>
            </control>
          </mc:Choice>
        </mc:AlternateContent>
        <mc:AlternateContent xmlns:mc="http://schemas.openxmlformats.org/markup-compatibility/2006">
          <mc:Choice Requires="x14">
            <control shapeId="32337" r:id="rId28" name="CheckEmpMed272000">
              <controlPr defaultSize="0" autoFill="0" autoLine="0" autoPict="0">
                <anchor>
                  <from>
                    <xdr:col>12</xdr:col>
                    <xdr:colOff>28575</xdr:colOff>
                    <xdr:row>46</xdr:row>
                    <xdr:rowOff>9525</xdr:rowOff>
                  </from>
                  <to>
                    <xdr:col>14</xdr:col>
                    <xdr:colOff>476250</xdr:colOff>
                    <xdr:row>46</xdr:row>
                    <xdr:rowOff>323850</xdr:rowOff>
                  </to>
                </anchor>
              </controlPr>
            </control>
          </mc:Choice>
        </mc:AlternateContent>
        <mc:AlternateContent xmlns:mc="http://schemas.openxmlformats.org/markup-compatibility/2006">
          <mc:Choice Requires="x14">
            <control shapeId="36885" r:id="rId29" name="CheckFUNDAE">
              <controlPr defaultSize="0" autoFill="0" autoLine="0" autoPict="0">
                <anchor>
                  <from>
                    <xdr:col>8</xdr:col>
                    <xdr:colOff>19050</xdr:colOff>
                    <xdr:row>60</xdr:row>
                    <xdr:rowOff>190500</xdr:rowOff>
                  </from>
                  <to>
                    <xdr:col>9</xdr:col>
                    <xdr:colOff>0</xdr:colOff>
                    <xdr:row>61</xdr:row>
                    <xdr:rowOff>133350</xdr:rowOff>
                  </to>
                </anchor>
              </controlPr>
            </control>
          </mc:Choice>
        </mc:AlternateContent>
        <mc:AlternateContent xmlns:mc="http://schemas.openxmlformats.org/markup-compatibility/2006">
          <mc:Choice Requires="x14">
            <control shapeId="36886" r:id="rId30" name="CheckSNENL">
              <controlPr defaultSize="0" autoFill="0" autoLine="0" autoPict="0">
                <anchor>
                  <from>
                    <xdr:col>8</xdr:col>
                    <xdr:colOff>19050</xdr:colOff>
                    <xdr:row>61</xdr:row>
                    <xdr:rowOff>180975</xdr:rowOff>
                  </from>
                  <to>
                    <xdr:col>9</xdr:col>
                    <xdr:colOff>0</xdr:colOff>
                    <xdr:row>65</xdr:row>
                    <xdr:rowOff>85725</xdr:rowOff>
                  </to>
                </anchor>
              </controlPr>
            </control>
          </mc:Choice>
        </mc:AlternateContent>
        <mc:AlternateContent xmlns:mc="http://schemas.openxmlformats.org/markup-compatibility/2006">
          <mc:Choice Requires="x14">
            <control shapeId="37033" r:id="rId31" name="CheckPlantransDigiAgro">
              <controlPr defaultSize="0" autoFill="0" autoLine="0" autoPict="0">
                <anchor>
                  <from>
                    <xdr:col>14</xdr:col>
                    <xdr:colOff>28575</xdr:colOff>
                    <xdr:row>89</xdr:row>
                    <xdr:rowOff>28575</xdr:rowOff>
                  </from>
                  <to>
                    <xdr:col>14</xdr:col>
                    <xdr:colOff>476250</xdr:colOff>
                    <xdr:row>89</xdr:row>
                    <xdr:rowOff>400050</xdr:rowOff>
                  </to>
                </anchor>
              </controlPr>
            </control>
          </mc:Choice>
        </mc:AlternateContent>
        <mc:AlternateContent xmlns:mc="http://schemas.openxmlformats.org/markup-compatibility/2006">
          <mc:Choice Requires="x14">
            <control shapeId="37281" r:id="rId32" name="CheckIgualdad3">
              <controlPr defaultSize="0" autoFill="0" autoLine="0" autoPict="0">
                <anchor>
                  <from>
                    <xdr:col>8</xdr:col>
                    <xdr:colOff>19050</xdr:colOff>
                    <xdr:row>49</xdr:row>
                    <xdr:rowOff>9525</xdr:rowOff>
                  </from>
                  <to>
                    <xdr:col>8</xdr:col>
                    <xdr:colOff>457200</xdr:colOff>
                    <xdr:row>49</xdr:row>
                    <xdr:rowOff>209550</xdr:rowOff>
                  </to>
                </anchor>
              </controlPr>
            </control>
          </mc:Choice>
        </mc:AlternateContent>
        <mc:AlternateContent xmlns:mc="http://schemas.openxmlformats.org/markup-compatibility/2006">
          <mc:Choice Requires="x14">
            <control shapeId="37282" r:id="rId33" name="CheckIgualdad4">
              <controlPr defaultSize="0" autoFill="0" autoLine="0" autoPict="0">
                <anchor>
                  <from>
                    <xdr:col>8</xdr:col>
                    <xdr:colOff>9525</xdr:colOff>
                    <xdr:row>49</xdr:row>
                    <xdr:rowOff>295275</xdr:rowOff>
                  </from>
                  <to>
                    <xdr:col>8</xdr:col>
                    <xdr:colOff>447675</xdr:colOff>
                    <xdr:row>51</xdr:row>
                    <xdr:rowOff>19050</xdr:rowOff>
                  </to>
                </anchor>
              </controlPr>
            </control>
          </mc:Choice>
        </mc:AlternateContent>
        <mc:AlternateContent xmlns:mc="http://schemas.openxmlformats.org/markup-compatibility/2006">
          <mc:Choice Requires="x14">
            <control shapeId="37283" r:id="rId34" name="CheckIgualdad5">
              <controlPr defaultSize="0" autoFill="0" autoLine="0" autoPict="0">
                <anchor>
                  <from>
                    <xdr:col>8</xdr:col>
                    <xdr:colOff>19050</xdr:colOff>
                    <xdr:row>51</xdr:row>
                    <xdr:rowOff>85725</xdr:rowOff>
                  </from>
                  <to>
                    <xdr:col>8</xdr:col>
                    <xdr:colOff>457200</xdr:colOff>
                    <xdr:row>52</xdr:row>
                    <xdr:rowOff>142875</xdr:rowOff>
                  </to>
                </anchor>
              </controlPr>
            </control>
          </mc:Choice>
        </mc:AlternateContent>
        <mc:AlternateContent xmlns:mc="http://schemas.openxmlformats.org/markup-compatibility/2006">
          <mc:Choice Requires="x14">
            <control shapeId="37425" r:id="rId35" name="CheckIgualdadAgro5">
              <controlPr defaultSize="0" autoFill="0" autoLine="0" autoPict="0">
                <anchor>
                  <from>
                    <xdr:col>8</xdr:col>
                    <xdr:colOff>28575</xdr:colOff>
                    <xdr:row>86</xdr:row>
                    <xdr:rowOff>19050</xdr:rowOff>
                  </from>
                  <to>
                    <xdr:col>9</xdr:col>
                    <xdr:colOff>0</xdr:colOff>
                    <xdr:row>86</xdr:row>
                    <xdr:rowOff>457200</xdr:rowOff>
                  </to>
                </anchor>
              </controlPr>
            </control>
          </mc:Choice>
        </mc:AlternateContent>
        <mc:AlternateContent xmlns:mc="http://schemas.openxmlformats.org/markup-compatibility/2006">
          <mc:Choice Requires="x14">
            <control shapeId="37426" r:id="rId36" name="CheckIgualdadAgro6">
              <controlPr defaultSize="0" autoFill="0" autoLine="0" autoPict="0">
                <anchor>
                  <from>
                    <xdr:col>8</xdr:col>
                    <xdr:colOff>19050</xdr:colOff>
                    <xdr:row>87</xdr:row>
                    <xdr:rowOff>9525</xdr:rowOff>
                  </from>
                  <to>
                    <xdr:col>8</xdr:col>
                    <xdr:colOff>466725</xdr:colOff>
                    <xdr:row>88</xdr:row>
                    <xdr:rowOff>28575</xdr:rowOff>
                  </to>
                </anchor>
              </controlPr>
            </control>
          </mc:Choice>
        </mc:AlternateContent>
        <mc:AlternateContent xmlns:mc="http://schemas.openxmlformats.org/markup-compatibility/2006">
          <mc:Choice Requires="x14">
            <control shapeId="37503" r:id="rId37" name="CheckAutorizaConsulta">
              <controlPr defaultSize="0" autoFill="0" autoLine="0" autoPict="0">
                <anchor>
                  <from>
                    <xdr:col>14</xdr:col>
                    <xdr:colOff>19050</xdr:colOff>
                    <xdr:row>104</xdr:row>
                    <xdr:rowOff>19050</xdr:rowOff>
                  </from>
                  <to>
                    <xdr:col>14</xdr:col>
                    <xdr:colOff>476250</xdr:colOff>
                    <xdr:row>104</xdr:row>
                    <xdr:rowOff>1095375</xdr:rowOff>
                  </to>
                </anchor>
              </controlPr>
            </control>
          </mc:Choice>
        </mc:AlternateContent>
        <mc:AlternateContent xmlns:mc="http://schemas.openxmlformats.org/markup-compatibility/2006">
          <mc:Choice Requires="x14">
            <control shapeId="37509" r:id="rId38" name="CheckEconomiaSocial">
              <controlPr defaultSize="0" autoFill="0" autoLine="0" autoPict="0">
                <anchor>
                  <from>
                    <xdr:col>8</xdr:col>
                    <xdr:colOff>9525</xdr:colOff>
                    <xdr:row>36</xdr:row>
                    <xdr:rowOff>123825</xdr:rowOff>
                  </from>
                  <to>
                    <xdr:col>8</xdr:col>
                    <xdr:colOff>447675</xdr:colOff>
                    <xdr:row>38</xdr:row>
                    <xdr:rowOff>66675</xdr:rowOff>
                  </to>
                </anchor>
              </controlPr>
            </control>
          </mc:Choice>
        </mc:AlternateContent>
        <mc:AlternateContent xmlns:mc="http://schemas.openxmlformats.org/markup-compatibility/2006">
          <mc:Choice Requires="x14">
            <control shapeId="37511" r:id="rId39" name="CheckNuevaPlanta2">
              <controlPr defaultSize="0" autoFill="0" autoLine="0" autoPict="0">
                <anchor>
                  <from>
                    <xdr:col>8</xdr:col>
                    <xdr:colOff>9525</xdr:colOff>
                    <xdr:row>58</xdr:row>
                    <xdr:rowOff>66675</xdr:rowOff>
                  </from>
                  <to>
                    <xdr:col>8</xdr:col>
                    <xdr:colOff>457200</xdr:colOff>
                    <xdr:row>59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Z119"/>
  <sheetViews>
    <sheetView showGridLines="0" showZeros="0" zoomScaleNormal="100" zoomScaleSheetLayoutView="115" workbookViewId="0">
      <pane ySplit="6" topLeftCell="A7" activePane="bottomLeft" state="frozen"/>
      <selection activeCell="R18" sqref="R18"/>
      <selection pane="bottomLeft" activeCell="F9" sqref="F9:H9"/>
    </sheetView>
  </sheetViews>
  <sheetFormatPr baseColWidth="10" defaultColWidth="7.7109375" defaultRowHeight="15" customHeight="1" x14ac:dyDescent="0.2"/>
  <cols>
    <col min="1" max="1" width="3.28515625" style="23" customWidth="1"/>
    <col min="2" max="2" width="12.140625" style="23" customWidth="1"/>
    <col min="3" max="5" width="7.7109375" style="23" customWidth="1"/>
    <col min="6" max="6" width="11.28515625" style="23" customWidth="1"/>
    <col min="7" max="7" width="2.140625" style="23" customWidth="1"/>
    <col min="8" max="8" width="1.5703125" style="23" customWidth="1"/>
    <col min="9" max="9" width="6.5703125" style="23" customWidth="1"/>
    <col min="10" max="12" width="8.42578125" style="23" customWidth="1"/>
    <col min="13" max="13" width="6.5703125" style="23" customWidth="1"/>
    <col min="14" max="16" width="8.42578125" style="23" customWidth="1"/>
    <col min="17" max="17" width="6.5703125" style="23" customWidth="1"/>
    <col min="18" max="18" width="9.85546875" style="23" customWidth="1"/>
    <col min="19" max="19" width="7.85546875" style="23" customWidth="1"/>
    <col min="20" max="20" width="10" style="23" customWidth="1"/>
    <col min="21" max="21" width="3.28515625" style="23" customWidth="1"/>
    <col min="22" max="23" width="0.140625" style="23" customWidth="1"/>
    <col min="24" max="16384" width="7.7109375" style="23"/>
  </cols>
  <sheetData>
    <row r="1" spans="1:26" ht="15" customHeight="1" x14ac:dyDescent="0.2">
      <c r="A1" s="71"/>
    </row>
    <row r="2" spans="1:26" ht="15" customHeight="1" x14ac:dyDescent="0.2">
      <c r="A2" s="71"/>
    </row>
    <row r="3" spans="1:26" ht="15" customHeight="1" x14ac:dyDescent="0.2">
      <c r="A3" s="71"/>
    </row>
    <row r="4" spans="1:26" ht="15" customHeight="1" x14ac:dyDescent="0.2">
      <c r="A4" s="71"/>
    </row>
    <row r="5" spans="1:26" ht="15" customHeight="1" x14ac:dyDescent="0.2">
      <c r="A5" s="71"/>
    </row>
    <row r="6" spans="1:26" ht="15" customHeight="1" x14ac:dyDescent="0.2">
      <c r="A6" s="71"/>
      <c r="B6" s="326" t="str">
        <f>'DATOS EMPRESA (1)'!H5</f>
        <v>(Denominación social empresa solicitante)</v>
      </c>
      <c r="C6" s="399"/>
      <c r="D6" s="399"/>
      <c r="E6" s="399"/>
      <c r="F6" s="399"/>
      <c r="G6" s="399"/>
      <c r="H6" s="399"/>
      <c r="I6" s="399"/>
      <c r="J6" s="399"/>
      <c r="K6" s="399"/>
      <c r="L6" s="399"/>
      <c r="M6" s="399"/>
      <c r="N6" s="399"/>
      <c r="O6" s="399"/>
      <c r="P6" s="399"/>
      <c r="Q6" s="399"/>
      <c r="R6" s="399"/>
      <c r="S6" s="399"/>
      <c r="T6" s="327"/>
    </row>
    <row r="7" spans="1:26" ht="15" customHeight="1" x14ac:dyDescent="0.2">
      <c r="A7" s="71"/>
      <c r="B7" s="414"/>
      <c r="C7" s="414"/>
      <c r="D7" s="414"/>
      <c r="E7" s="414"/>
      <c r="F7" s="414"/>
      <c r="G7" s="414"/>
      <c r="H7" s="414"/>
      <c r="I7" s="60"/>
      <c r="J7" s="60"/>
      <c r="K7" s="60"/>
      <c r="L7" s="60"/>
      <c r="M7" s="60"/>
      <c r="N7" s="60"/>
      <c r="O7" s="60"/>
      <c r="P7" s="60"/>
      <c r="Q7" s="60"/>
      <c r="R7" s="60"/>
      <c r="S7" s="60"/>
      <c r="T7" s="60"/>
    </row>
    <row r="8" spans="1:26" ht="15" customHeight="1" x14ac:dyDescent="0.2">
      <c r="A8" s="71"/>
      <c r="B8" s="60"/>
      <c r="C8" s="60"/>
      <c r="D8" s="60"/>
      <c r="E8" s="60"/>
      <c r="F8" s="60"/>
      <c r="G8" s="60"/>
      <c r="H8" s="60"/>
      <c r="I8" s="60"/>
      <c r="J8" s="60"/>
      <c r="K8" s="60"/>
      <c r="L8" s="60"/>
      <c r="M8" s="60"/>
      <c r="N8" s="60"/>
      <c r="O8" s="60"/>
      <c r="P8" s="60"/>
      <c r="Q8" s="60"/>
      <c r="R8" s="60"/>
      <c r="S8" s="60"/>
      <c r="T8" s="60"/>
    </row>
    <row r="9" spans="1:26" s="22" customFormat="1" ht="15" customHeight="1" x14ac:dyDescent="0.2">
      <c r="A9" s="72"/>
      <c r="B9" s="406" t="s">
        <v>1324</v>
      </c>
      <c r="C9" s="409"/>
      <c r="D9" s="409"/>
      <c r="E9" s="409"/>
      <c r="F9" s="415"/>
      <c r="G9" s="416"/>
      <c r="H9" s="417"/>
      <c r="I9" s="76"/>
      <c r="J9" s="406" t="s">
        <v>1327</v>
      </c>
      <c r="K9" s="407"/>
      <c r="L9" s="408"/>
      <c r="M9" s="418"/>
      <c r="N9" s="419"/>
      <c r="O9" s="76"/>
      <c r="P9" s="406" t="s">
        <v>219</v>
      </c>
      <c r="Q9" s="409"/>
      <c r="R9" s="410"/>
      <c r="S9" s="418"/>
      <c r="T9" s="419"/>
    </row>
    <row r="10" spans="1:26" ht="15" customHeight="1" x14ac:dyDescent="0.2">
      <c r="A10" s="71"/>
      <c r="B10" s="60"/>
      <c r="C10" s="60"/>
      <c r="D10" s="60"/>
      <c r="E10" s="60"/>
      <c r="F10" s="60"/>
      <c r="G10" s="60"/>
      <c r="H10" s="60"/>
      <c r="I10" s="60"/>
      <c r="J10" s="60"/>
      <c r="K10" s="60"/>
      <c r="L10" s="60"/>
      <c r="M10" s="60"/>
      <c r="N10" s="60"/>
      <c r="O10" s="60"/>
      <c r="P10" s="60"/>
      <c r="Q10" s="60"/>
      <c r="R10" s="60"/>
      <c r="S10" s="60"/>
      <c r="T10" s="60"/>
      <c r="Z10" s="49"/>
    </row>
    <row r="11" spans="1:26" ht="15" customHeight="1" x14ac:dyDescent="0.2">
      <c r="A11" s="71"/>
      <c r="B11" s="326" t="s">
        <v>1325</v>
      </c>
      <c r="C11" s="399"/>
      <c r="D11" s="399"/>
      <c r="E11" s="399"/>
      <c r="F11" s="399"/>
      <c r="G11" s="399"/>
      <c r="H11" s="399"/>
      <c r="I11" s="399"/>
      <c r="J11" s="399"/>
      <c r="K11" s="399"/>
      <c r="L11" s="399"/>
      <c r="M11" s="399"/>
      <c r="N11" s="399"/>
      <c r="O11" s="399"/>
      <c r="P11" s="399"/>
      <c r="Q11" s="399"/>
      <c r="R11" s="399"/>
      <c r="S11" s="399"/>
      <c r="T11" s="327"/>
    </row>
    <row r="12" spans="1:26" ht="15" customHeight="1" x14ac:dyDescent="0.2">
      <c r="A12" s="71"/>
      <c r="B12" s="406" t="s">
        <v>1500</v>
      </c>
      <c r="C12" s="409"/>
      <c r="D12" s="409"/>
      <c r="E12" s="409"/>
      <c r="F12" s="409"/>
      <c r="G12" s="409"/>
      <c r="H12" s="409"/>
      <c r="I12" s="409"/>
      <c r="J12" s="409"/>
      <c r="K12" s="409"/>
      <c r="L12" s="409"/>
      <c r="M12" s="409"/>
      <c r="N12" s="409"/>
      <c r="O12" s="409"/>
      <c r="P12" s="409"/>
      <c r="Q12" s="410"/>
      <c r="R12" s="326" t="s">
        <v>1326</v>
      </c>
      <c r="S12" s="327"/>
      <c r="T12" s="19" t="s">
        <v>1501</v>
      </c>
    </row>
    <row r="13" spans="1:26" ht="15" customHeight="1" x14ac:dyDescent="0.2">
      <c r="A13" s="71"/>
      <c r="B13" s="411"/>
      <c r="C13" s="412"/>
      <c r="D13" s="412"/>
      <c r="E13" s="412"/>
      <c r="F13" s="412"/>
      <c r="G13" s="412"/>
      <c r="H13" s="412"/>
      <c r="I13" s="412"/>
      <c r="J13" s="412"/>
      <c r="K13" s="412"/>
      <c r="L13" s="412"/>
      <c r="M13" s="412"/>
      <c r="N13" s="412"/>
      <c r="O13" s="412"/>
      <c r="P13" s="412"/>
      <c r="Q13" s="413"/>
      <c r="R13" s="199"/>
      <c r="S13" s="287"/>
      <c r="T13" s="179"/>
    </row>
    <row r="14" spans="1:26" ht="15" customHeight="1" x14ac:dyDescent="0.2">
      <c r="A14" s="71"/>
      <c r="B14" s="411"/>
      <c r="C14" s="412"/>
      <c r="D14" s="412"/>
      <c r="E14" s="412"/>
      <c r="F14" s="412"/>
      <c r="G14" s="412"/>
      <c r="H14" s="412"/>
      <c r="I14" s="412"/>
      <c r="J14" s="412"/>
      <c r="K14" s="412"/>
      <c r="L14" s="412"/>
      <c r="M14" s="412"/>
      <c r="N14" s="412"/>
      <c r="O14" s="412"/>
      <c r="P14" s="412"/>
      <c r="Q14" s="413"/>
      <c r="R14" s="199"/>
      <c r="S14" s="287"/>
      <c r="T14" s="179"/>
    </row>
    <row r="15" spans="1:26" ht="15" customHeight="1" x14ac:dyDescent="0.2">
      <c r="A15" s="71"/>
      <c r="B15" s="411"/>
      <c r="C15" s="412"/>
      <c r="D15" s="412"/>
      <c r="E15" s="412"/>
      <c r="F15" s="412"/>
      <c r="G15" s="412"/>
      <c r="H15" s="412"/>
      <c r="I15" s="412"/>
      <c r="J15" s="412"/>
      <c r="K15" s="412"/>
      <c r="L15" s="412"/>
      <c r="M15" s="412"/>
      <c r="N15" s="412"/>
      <c r="O15" s="412"/>
      <c r="P15" s="412"/>
      <c r="Q15" s="413"/>
      <c r="R15" s="199"/>
      <c r="S15" s="287"/>
      <c r="T15" s="179"/>
    </row>
    <row r="16" spans="1:26" ht="15" customHeight="1" x14ac:dyDescent="0.2">
      <c r="A16" s="71"/>
      <c r="B16" s="199"/>
      <c r="C16" s="200"/>
      <c r="D16" s="200"/>
      <c r="E16" s="200"/>
      <c r="F16" s="200"/>
      <c r="G16" s="200"/>
      <c r="H16" s="200"/>
      <c r="I16" s="200"/>
      <c r="J16" s="200"/>
      <c r="K16" s="200"/>
      <c r="L16" s="200"/>
      <c r="M16" s="200"/>
      <c r="N16" s="200"/>
      <c r="O16" s="200"/>
      <c r="P16" s="200"/>
      <c r="Q16" s="201"/>
      <c r="R16" s="199"/>
      <c r="S16" s="201"/>
      <c r="T16" s="179"/>
    </row>
    <row r="17" spans="1:20" ht="15" customHeight="1" x14ac:dyDescent="0.2">
      <c r="A17" s="71"/>
      <c r="B17" s="199"/>
      <c r="C17" s="200"/>
      <c r="D17" s="200"/>
      <c r="E17" s="200"/>
      <c r="F17" s="200"/>
      <c r="G17" s="200"/>
      <c r="H17" s="200"/>
      <c r="I17" s="200"/>
      <c r="J17" s="200"/>
      <c r="K17" s="200"/>
      <c r="L17" s="200"/>
      <c r="M17" s="200"/>
      <c r="N17" s="200"/>
      <c r="O17" s="200"/>
      <c r="P17" s="200"/>
      <c r="Q17" s="201"/>
      <c r="R17" s="199"/>
      <c r="S17" s="201"/>
      <c r="T17" s="179"/>
    </row>
    <row r="18" spans="1:20" ht="15" customHeight="1" x14ac:dyDescent="0.2">
      <c r="A18" s="71"/>
      <c r="B18" s="199"/>
      <c r="C18" s="200"/>
      <c r="D18" s="200"/>
      <c r="E18" s="200"/>
      <c r="F18" s="200"/>
      <c r="G18" s="200"/>
      <c r="H18" s="200"/>
      <c r="I18" s="200"/>
      <c r="J18" s="200"/>
      <c r="K18" s="200"/>
      <c r="L18" s="200"/>
      <c r="M18" s="200"/>
      <c r="N18" s="200"/>
      <c r="O18" s="200"/>
      <c r="P18" s="200"/>
      <c r="Q18" s="201"/>
      <c r="R18" s="199"/>
      <c r="S18" s="201"/>
      <c r="T18" s="179"/>
    </row>
    <row r="19" spans="1:20" ht="15" customHeight="1" x14ac:dyDescent="0.2">
      <c r="A19" s="71"/>
      <c r="B19" s="199"/>
      <c r="C19" s="200"/>
      <c r="D19" s="200"/>
      <c r="E19" s="200"/>
      <c r="F19" s="200"/>
      <c r="G19" s="200"/>
      <c r="H19" s="200"/>
      <c r="I19" s="200"/>
      <c r="J19" s="200"/>
      <c r="K19" s="200"/>
      <c r="L19" s="200"/>
      <c r="M19" s="200"/>
      <c r="N19" s="200"/>
      <c r="O19" s="200"/>
      <c r="P19" s="200"/>
      <c r="Q19" s="201"/>
      <c r="R19" s="199"/>
      <c r="S19" s="201"/>
      <c r="T19" s="179"/>
    </row>
    <row r="20" spans="1:20" ht="15" customHeight="1" x14ac:dyDescent="0.2">
      <c r="A20" s="71"/>
      <c r="B20" s="411"/>
      <c r="C20" s="412"/>
      <c r="D20" s="412"/>
      <c r="E20" s="412"/>
      <c r="F20" s="412"/>
      <c r="G20" s="412"/>
      <c r="H20" s="412"/>
      <c r="I20" s="412"/>
      <c r="J20" s="412"/>
      <c r="K20" s="412"/>
      <c r="L20" s="412"/>
      <c r="M20" s="412"/>
      <c r="N20" s="412"/>
      <c r="O20" s="412"/>
      <c r="P20" s="412"/>
      <c r="Q20" s="413"/>
      <c r="R20" s="199"/>
      <c r="S20" s="287"/>
      <c r="T20" s="179"/>
    </row>
    <row r="21" spans="1:20" ht="15" customHeight="1" x14ac:dyDescent="0.2">
      <c r="A21" s="71"/>
      <c r="B21" s="411"/>
      <c r="C21" s="412"/>
      <c r="D21" s="412"/>
      <c r="E21" s="412"/>
      <c r="F21" s="412"/>
      <c r="G21" s="412"/>
      <c r="H21" s="412"/>
      <c r="I21" s="412"/>
      <c r="J21" s="412"/>
      <c r="K21" s="412"/>
      <c r="L21" s="412"/>
      <c r="M21" s="412"/>
      <c r="N21" s="412"/>
      <c r="O21" s="412"/>
      <c r="P21" s="412"/>
      <c r="Q21" s="413"/>
      <c r="R21" s="199"/>
      <c r="S21" s="287"/>
      <c r="T21" s="179"/>
    </row>
    <row r="22" spans="1:20" ht="15" customHeight="1" x14ac:dyDescent="0.2">
      <c r="A22" s="71"/>
      <c r="B22" s="411"/>
      <c r="C22" s="412"/>
      <c r="D22" s="412"/>
      <c r="E22" s="412"/>
      <c r="F22" s="412"/>
      <c r="G22" s="412"/>
      <c r="H22" s="412"/>
      <c r="I22" s="412"/>
      <c r="J22" s="412"/>
      <c r="K22" s="412"/>
      <c r="L22" s="412"/>
      <c r="M22" s="412"/>
      <c r="N22" s="412"/>
      <c r="O22" s="412"/>
      <c r="P22" s="412"/>
      <c r="Q22" s="413"/>
      <c r="R22" s="199"/>
      <c r="S22" s="287"/>
      <c r="T22" s="179"/>
    </row>
    <row r="23" spans="1:20" ht="15" customHeight="1" x14ac:dyDescent="0.2">
      <c r="A23" s="71"/>
      <c r="B23" s="102"/>
      <c r="C23" s="76"/>
      <c r="D23" s="76"/>
      <c r="E23" s="76"/>
      <c r="F23" s="76"/>
      <c r="G23" s="76"/>
      <c r="H23" s="76"/>
      <c r="I23" s="76"/>
      <c r="J23" s="76"/>
      <c r="K23" s="76"/>
      <c r="L23" s="76"/>
      <c r="M23" s="76"/>
      <c r="N23" s="76"/>
      <c r="O23" s="76"/>
      <c r="P23" s="76"/>
      <c r="Q23" s="76"/>
      <c r="R23" s="76"/>
      <c r="S23" s="76"/>
      <c r="T23" s="103"/>
    </row>
    <row r="24" spans="1:20" ht="15" customHeight="1" x14ac:dyDescent="0.2">
      <c r="A24" s="71"/>
      <c r="B24" s="87"/>
      <c r="C24" s="88"/>
      <c r="D24" s="88"/>
      <c r="E24" s="88"/>
      <c r="F24" s="88"/>
      <c r="G24" s="88"/>
      <c r="H24" s="88"/>
      <c r="I24" s="88"/>
      <c r="J24" s="88"/>
      <c r="K24" s="88"/>
      <c r="L24" s="88"/>
      <c r="M24" s="88"/>
      <c r="N24" s="88"/>
      <c r="O24" s="88"/>
      <c r="P24" s="88"/>
      <c r="Q24" s="88"/>
      <c r="R24" s="88"/>
      <c r="S24" s="88"/>
      <c r="T24" s="89"/>
    </row>
    <row r="25" spans="1:20" ht="15" customHeight="1" x14ac:dyDescent="0.2">
      <c r="A25" s="71"/>
      <c r="B25" s="25"/>
      <c r="C25" s="26"/>
      <c r="D25" s="26"/>
      <c r="E25" s="26"/>
      <c r="F25" s="26"/>
      <c r="G25" s="26"/>
      <c r="H25" s="26"/>
      <c r="I25" s="26"/>
      <c r="J25" s="26"/>
      <c r="K25" s="26"/>
      <c r="L25" s="26"/>
      <c r="M25" s="26"/>
      <c r="N25" s="26"/>
      <c r="O25" s="26"/>
      <c r="P25" s="26"/>
      <c r="Q25" s="26"/>
      <c r="R25" s="26"/>
      <c r="S25" s="26"/>
      <c r="T25" s="27"/>
    </row>
    <row r="26" spans="1:20" ht="15" customHeight="1" x14ac:dyDescent="0.2">
      <c r="A26" s="71"/>
      <c r="B26" s="28"/>
      <c r="C26" s="28"/>
      <c r="D26" s="28"/>
      <c r="E26" s="28"/>
      <c r="F26" s="28"/>
      <c r="G26" s="28"/>
      <c r="H26" s="28"/>
      <c r="I26" s="28"/>
      <c r="J26" s="28"/>
      <c r="K26" s="28"/>
      <c r="L26" s="28"/>
      <c r="M26" s="28"/>
      <c r="N26" s="28"/>
      <c r="O26" s="28"/>
      <c r="P26" s="28"/>
      <c r="Q26" s="28"/>
      <c r="R26" s="28"/>
      <c r="S26" s="28"/>
      <c r="T26" s="28"/>
    </row>
    <row r="27" spans="1:20" ht="15" customHeight="1" x14ac:dyDescent="0.2">
      <c r="A27" s="71"/>
    </row>
    <row r="28" spans="1:20" ht="15" customHeight="1" x14ac:dyDescent="0.2">
      <c r="A28" s="71"/>
    </row>
    <row r="29" spans="1:20" ht="15" customHeight="1" x14ac:dyDescent="0.2">
      <c r="A29" s="71"/>
    </row>
    <row r="30" spans="1:20" ht="15" customHeight="1" x14ac:dyDescent="0.2">
      <c r="A30" s="71"/>
    </row>
    <row r="31" spans="1:20" ht="15" customHeight="1" x14ac:dyDescent="0.2">
      <c r="A31" s="71"/>
    </row>
    <row r="32" spans="1:20" ht="15" customHeight="1" x14ac:dyDescent="0.2">
      <c r="A32" s="71"/>
    </row>
    <row r="33" spans="1:1" ht="15" customHeight="1" x14ac:dyDescent="0.2">
      <c r="A33" s="71"/>
    </row>
    <row r="34" spans="1:1" ht="15" customHeight="1" x14ac:dyDescent="0.2">
      <c r="A34" s="71"/>
    </row>
    <row r="35" spans="1:1" ht="15" customHeight="1" x14ac:dyDescent="0.2">
      <c r="A35" s="71"/>
    </row>
    <row r="36" spans="1:1" ht="15" customHeight="1" x14ac:dyDescent="0.2">
      <c r="A36" s="71"/>
    </row>
    <row r="37" spans="1:1" ht="15" customHeight="1" x14ac:dyDescent="0.2">
      <c r="A37" s="71"/>
    </row>
    <row r="38" spans="1:1" ht="15" customHeight="1" x14ac:dyDescent="0.2">
      <c r="A38" s="71"/>
    </row>
    <row r="39" spans="1:1" ht="15" customHeight="1" x14ac:dyDescent="0.2">
      <c r="A39" s="71"/>
    </row>
    <row r="40" spans="1:1" ht="15" customHeight="1" x14ac:dyDescent="0.2">
      <c r="A40" s="71"/>
    </row>
    <row r="41" spans="1:1" ht="15" customHeight="1" x14ac:dyDescent="0.2">
      <c r="A41" s="71"/>
    </row>
    <row r="42" spans="1:1" ht="15" customHeight="1" x14ac:dyDescent="0.2">
      <c r="A42" s="71"/>
    </row>
    <row r="43" spans="1:1" ht="15" customHeight="1" x14ac:dyDescent="0.2">
      <c r="A43" s="71"/>
    </row>
    <row r="44" spans="1:1" ht="15" customHeight="1" x14ac:dyDescent="0.2">
      <c r="A44" s="71"/>
    </row>
    <row r="45" spans="1:1" ht="15" customHeight="1" x14ac:dyDescent="0.2">
      <c r="A45" s="71"/>
    </row>
    <row r="46" spans="1:1" ht="15" customHeight="1" x14ac:dyDescent="0.2">
      <c r="A46" s="71"/>
    </row>
    <row r="47" spans="1:1" ht="15" customHeight="1" x14ac:dyDescent="0.2">
      <c r="A47" s="71"/>
    </row>
    <row r="48" spans="1:1" ht="15" customHeight="1" x14ac:dyDescent="0.2">
      <c r="A48" s="71"/>
    </row>
    <row r="49" spans="1:1" ht="15" customHeight="1" x14ac:dyDescent="0.2">
      <c r="A49" s="71"/>
    </row>
    <row r="50" spans="1:1" ht="15" customHeight="1" x14ac:dyDescent="0.2">
      <c r="A50" s="71"/>
    </row>
    <row r="51" spans="1:1" ht="15" customHeight="1" x14ac:dyDescent="0.2">
      <c r="A51" s="71"/>
    </row>
    <row r="52" spans="1:1" ht="15" customHeight="1" x14ac:dyDescent="0.2">
      <c r="A52" s="71"/>
    </row>
    <row r="53" spans="1:1" ht="15" customHeight="1" x14ac:dyDescent="0.2">
      <c r="A53" s="71"/>
    </row>
    <row r="54" spans="1:1" ht="15" customHeight="1" x14ac:dyDescent="0.2">
      <c r="A54" s="71"/>
    </row>
    <row r="55" spans="1:1" ht="15" customHeight="1" x14ac:dyDescent="0.2">
      <c r="A55" s="71"/>
    </row>
    <row r="56" spans="1:1" ht="15" customHeight="1" x14ac:dyDescent="0.2">
      <c r="A56" s="71"/>
    </row>
    <row r="57" spans="1:1" ht="15" customHeight="1" x14ac:dyDescent="0.2">
      <c r="A57" s="71"/>
    </row>
    <row r="58" spans="1:1" ht="15" customHeight="1" x14ac:dyDescent="0.2">
      <c r="A58" s="71"/>
    </row>
    <row r="59" spans="1:1" ht="15" customHeight="1" x14ac:dyDescent="0.2">
      <c r="A59" s="71"/>
    </row>
    <row r="60" spans="1:1" ht="15" customHeight="1" x14ac:dyDescent="0.2">
      <c r="A60" s="71"/>
    </row>
    <row r="61" spans="1:1" ht="15" customHeight="1" x14ac:dyDescent="0.2">
      <c r="A61" s="71"/>
    </row>
    <row r="62" spans="1:1" ht="15" customHeight="1" x14ac:dyDescent="0.2">
      <c r="A62" s="71"/>
    </row>
    <row r="63" spans="1:1" ht="15" customHeight="1" x14ac:dyDescent="0.2">
      <c r="A63" s="71"/>
    </row>
    <row r="64" spans="1:1" ht="15" customHeight="1" x14ac:dyDescent="0.2">
      <c r="A64" s="71"/>
    </row>
    <row r="65" spans="1:8" ht="15" customHeight="1" x14ac:dyDescent="0.2">
      <c r="A65" s="71"/>
    </row>
    <row r="66" spans="1:8" ht="15" customHeight="1" x14ac:dyDescent="0.2">
      <c r="A66" s="71"/>
    </row>
    <row r="67" spans="1:8" ht="15" customHeight="1" x14ac:dyDescent="0.2">
      <c r="A67" s="71"/>
    </row>
    <row r="68" spans="1:8" ht="15" customHeight="1" x14ac:dyDescent="0.2">
      <c r="A68" s="71"/>
      <c r="B68" s="405"/>
      <c r="C68" s="405"/>
      <c r="D68" s="405"/>
      <c r="E68" s="405"/>
      <c r="F68" s="405"/>
      <c r="G68" s="405"/>
      <c r="H68" s="405"/>
    </row>
    <row r="69" spans="1:8" ht="15" customHeight="1" x14ac:dyDescent="0.2">
      <c r="A69" s="71"/>
    </row>
    <row r="70" spans="1:8" ht="15" customHeight="1" x14ac:dyDescent="0.2">
      <c r="A70" s="71"/>
    </row>
    <row r="71" spans="1:8" ht="15" customHeight="1" x14ac:dyDescent="0.2">
      <c r="A71" s="71"/>
    </row>
    <row r="72" spans="1:8" ht="15" customHeight="1" x14ac:dyDescent="0.2">
      <c r="A72" s="71"/>
    </row>
    <row r="73" spans="1:8" ht="15" customHeight="1" x14ac:dyDescent="0.2">
      <c r="A73" s="71"/>
    </row>
    <row r="74" spans="1:8" ht="15" customHeight="1" x14ac:dyDescent="0.2">
      <c r="A74" s="71"/>
    </row>
    <row r="75" spans="1:8" ht="15" customHeight="1" x14ac:dyDescent="0.2">
      <c r="A75" s="71"/>
    </row>
    <row r="76" spans="1:8" ht="15" customHeight="1" x14ac:dyDescent="0.2">
      <c r="A76" s="71"/>
    </row>
    <row r="77" spans="1:8" ht="15" customHeight="1" x14ac:dyDescent="0.2">
      <c r="A77" s="71"/>
    </row>
    <row r="78" spans="1:8" ht="15" customHeight="1" x14ac:dyDescent="0.2">
      <c r="A78" s="71"/>
    </row>
    <row r="79" spans="1:8" ht="15" customHeight="1" x14ac:dyDescent="0.2">
      <c r="A79" s="71"/>
    </row>
    <row r="80" spans="1:8" ht="15" customHeight="1" x14ac:dyDescent="0.2">
      <c r="A80" s="71"/>
    </row>
    <row r="81" spans="1:1" ht="15" customHeight="1" x14ac:dyDescent="0.2">
      <c r="A81" s="71"/>
    </row>
    <row r="82" spans="1:1" ht="15" customHeight="1" x14ac:dyDescent="0.2">
      <c r="A82" s="71"/>
    </row>
    <row r="83" spans="1:1" ht="15" customHeight="1" x14ac:dyDescent="0.2">
      <c r="A83" s="71"/>
    </row>
    <row r="84" spans="1:1" ht="15" customHeight="1" x14ac:dyDescent="0.2">
      <c r="A84" s="71"/>
    </row>
    <row r="85" spans="1:1" ht="15" customHeight="1" x14ac:dyDescent="0.2">
      <c r="A85" s="71"/>
    </row>
    <row r="86" spans="1:1" ht="15" customHeight="1" x14ac:dyDescent="0.2">
      <c r="A86" s="71"/>
    </row>
    <row r="87" spans="1:1" ht="15" customHeight="1" x14ac:dyDescent="0.2">
      <c r="A87" s="71"/>
    </row>
    <row r="88" spans="1:1" ht="15" customHeight="1" x14ac:dyDescent="0.2">
      <c r="A88" s="71"/>
    </row>
    <row r="89" spans="1:1" ht="15" customHeight="1" x14ac:dyDescent="0.2">
      <c r="A89" s="71"/>
    </row>
    <row r="90" spans="1:1" ht="15" customHeight="1" x14ac:dyDescent="0.2">
      <c r="A90" s="71"/>
    </row>
    <row r="91" spans="1:1" ht="15" customHeight="1" x14ac:dyDescent="0.2">
      <c r="A91" s="71"/>
    </row>
    <row r="92" spans="1:1" ht="15" customHeight="1" x14ac:dyDescent="0.2">
      <c r="A92" s="71"/>
    </row>
    <row r="93" spans="1:1" ht="15" customHeight="1" x14ac:dyDescent="0.2">
      <c r="A93" s="71"/>
    </row>
    <row r="94" spans="1:1" ht="15" customHeight="1" x14ac:dyDescent="0.2">
      <c r="A94" s="71"/>
    </row>
    <row r="95" spans="1:1" ht="15" customHeight="1" x14ac:dyDescent="0.2">
      <c r="A95" s="71"/>
    </row>
    <row r="96" spans="1:1" ht="15" customHeight="1" x14ac:dyDescent="0.2">
      <c r="A96" s="71"/>
    </row>
    <row r="97" spans="1:1" ht="15" customHeight="1" x14ac:dyDescent="0.2">
      <c r="A97" s="71"/>
    </row>
    <row r="98" spans="1:1" ht="15" customHeight="1" x14ac:dyDescent="0.2">
      <c r="A98" s="71"/>
    </row>
    <row r="99" spans="1:1" ht="15" customHeight="1" x14ac:dyDescent="0.2">
      <c r="A99" s="71"/>
    </row>
    <row r="100" spans="1:1" ht="15" customHeight="1" x14ac:dyDescent="0.2">
      <c r="A100" s="71"/>
    </row>
    <row r="101" spans="1:1" ht="15" customHeight="1" x14ac:dyDescent="0.2">
      <c r="A101" s="71"/>
    </row>
    <row r="102" spans="1:1" ht="15" customHeight="1" x14ac:dyDescent="0.2">
      <c r="A102" s="71"/>
    </row>
    <row r="103" spans="1:1" ht="15" customHeight="1" x14ac:dyDescent="0.2">
      <c r="A103" s="71"/>
    </row>
    <row r="104" spans="1:1" ht="15" customHeight="1" x14ac:dyDescent="0.2">
      <c r="A104" s="71"/>
    </row>
    <row r="105" spans="1:1" ht="15" customHeight="1" x14ac:dyDescent="0.2">
      <c r="A105" s="71"/>
    </row>
    <row r="106" spans="1:1" ht="15" customHeight="1" x14ac:dyDescent="0.2">
      <c r="A106" s="71"/>
    </row>
    <row r="107" spans="1:1" ht="15" customHeight="1" x14ac:dyDescent="0.2">
      <c r="A107" s="71"/>
    </row>
    <row r="108" spans="1:1" ht="15" customHeight="1" x14ac:dyDescent="0.2">
      <c r="A108" s="71"/>
    </row>
    <row r="109" spans="1:1" ht="15" customHeight="1" x14ac:dyDescent="0.2">
      <c r="A109" s="71"/>
    </row>
    <row r="110" spans="1:1" ht="15" customHeight="1" x14ac:dyDescent="0.2">
      <c r="A110" s="71"/>
    </row>
    <row r="111" spans="1:1" ht="15" customHeight="1" x14ac:dyDescent="0.2">
      <c r="A111" s="71"/>
    </row>
    <row r="112" spans="1:1" ht="15" customHeight="1" x14ac:dyDescent="0.2">
      <c r="A112" s="71"/>
    </row>
    <row r="113" spans="1:1" ht="15" customHeight="1" x14ac:dyDescent="0.2">
      <c r="A113" s="71"/>
    </row>
    <row r="114" spans="1:1" ht="15" customHeight="1" x14ac:dyDescent="0.2">
      <c r="A114" s="71"/>
    </row>
    <row r="115" spans="1:1" ht="15" customHeight="1" x14ac:dyDescent="0.2">
      <c r="A115" s="71"/>
    </row>
    <row r="116" spans="1:1" ht="15" customHeight="1" x14ac:dyDescent="0.2">
      <c r="A116" s="71"/>
    </row>
    <row r="117" spans="1:1" ht="15" customHeight="1" x14ac:dyDescent="0.2">
      <c r="A117" s="71"/>
    </row>
    <row r="118" spans="1:1" ht="15" customHeight="1" x14ac:dyDescent="0.2">
      <c r="A118" s="71"/>
    </row>
    <row r="119" spans="1:1" ht="15" customHeight="1" x14ac:dyDescent="0.2">
      <c r="A119" s="71"/>
    </row>
  </sheetData>
  <sheetProtection password="EAC8" sheet="1" objects="1" scenarios="1" selectLockedCells="1"/>
  <mergeCells count="32">
    <mergeCell ref="B11:T11"/>
    <mergeCell ref="R13:S13"/>
    <mergeCell ref="B12:Q12"/>
    <mergeCell ref="R22:S22"/>
    <mergeCell ref="R12:S12"/>
    <mergeCell ref="B14:Q14"/>
    <mergeCell ref="B15:Q15"/>
    <mergeCell ref="B16:Q16"/>
    <mergeCell ref="B17:Q17"/>
    <mergeCell ref="B13:Q13"/>
    <mergeCell ref="B18:Q18"/>
    <mergeCell ref="B19:Q19"/>
    <mergeCell ref="R16:S16"/>
    <mergeCell ref="R17:S17"/>
    <mergeCell ref="R18:S18"/>
    <mergeCell ref="R19:S19"/>
    <mergeCell ref="B68:H68"/>
    <mergeCell ref="J9:L9"/>
    <mergeCell ref="B9:E9"/>
    <mergeCell ref="P9:R9"/>
    <mergeCell ref="B6:T6"/>
    <mergeCell ref="B21:Q21"/>
    <mergeCell ref="B20:Q20"/>
    <mergeCell ref="R15:S15"/>
    <mergeCell ref="R20:S20"/>
    <mergeCell ref="B7:H7"/>
    <mergeCell ref="R14:S14"/>
    <mergeCell ref="F9:H9"/>
    <mergeCell ref="B22:Q22"/>
    <mergeCell ref="R21:S21"/>
    <mergeCell ref="M9:N9"/>
    <mergeCell ref="S9:T9"/>
  </mergeCells>
  <phoneticPr fontId="5" type="noConversion"/>
  <dataValidations count="4">
    <dataValidation type="textLength" allowBlank="1" showInputMessage="1" showErrorMessage="1" sqref="B13:B22 C13:Q15 C20:Q22">
      <formula1>0</formula1>
      <formula2>40</formula2>
    </dataValidation>
    <dataValidation type="decimal" allowBlank="1" showInputMessage="1" showErrorMessage="1" sqref="F9:H9">
      <formula1>0</formula1>
      <formula2>99999999999</formula2>
    </dataValidation>
    <dataValidation type="textLength" allowBlank="1" showInputMessage="1" showErrorMessage="1" sqref="R13:R22 S13:S15 S20:S22">
      <formula1>0</formula1>
      <formula2>15</formula2>
    </dataValidation>
    <dataValidation type="decimal" allowBlank="1" showInputMessage="1" showErrorMessage="1" errorTitle="Valor de porcentaje erroneo" error="El valor del porcentaje debe estar comprendido entre 0 y 100." sqref="M9:N9 S9:T9 T13:T22">
      <formula1>0</formula1>
      <formula2>100</formula2>
    </dataValidation>
  </dataValidations>
  <printOptions horizontalCentered="1"/>
  <pageMargins left="0.7" right="0.7" top="0.75" bottom="0.75" header="0.3" footer="0.3"/>
  <pageSetup paperSize="9" scale="76" orientation="landscape" r:id="rId1"/>
  <headerFooter alignWithMargins="0">
    <oddFooter>&amp;R&amp;"Arial,Negrita"Pag.: &amp;P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pageSetUpPr fitToPage="1"/>
  </sheetPr>
  <dimension ref="A1:O564"/>
  <sheetViews>
    <sheetView showGridLines="0" showZeros="0" zoomScaleNormal="100" zoomScaleSheetLayoutView="100" workbookViewId="0">
      <pane ySplit="5" topLeftCell="A55" activePane="bottomLeft" state="frozen"/>
      <selection activeCell="R18" sqref="R18"/>
      <selection pane="bottomLeft" activeCell="C70" sqref="C70:I70"/>
    </sheetView>
  </sheetViews>
  <sheetFormatPr baseColWidth="10" defaultColWidth="10.7109375" defaultRowHeight="15.75" customHeight="1" x14ac:dyDescent="0.2"/>
  <cols>
    <col min="1" max="1" width="3.7109375" style="60" customWidth="1"/>
    <col min="2" max="2" width="4.28515625" style="60" customWidth="1"/>
    <col min="3" max="3" width="11.85546875" style="60" customWidth="1"/>
    <col min="4" max="4" width="11.42578125" style="60" customWidth="1"/>
    <col min="5" max="5" width="17.7109375" style="60" customWidth="1"/>
    <col min="6" max="6" width="4.28515625" style="60" customWidth="1"/>
    <col min="7" max="7" width="17.42578125" style="60" customWidth="1"/>
    <col min="8" max="8" width="10.5703125" style="60" customWidth="1"/>
    <col min="9" max="9" width="15.85546875" style="60" customWidth="1"/>
    <col min="10" max="10" width="6.85546875" style="60" customWidth="1"/>
    <col min="11" max="16384" width="10.7109375" style="60"/>
  </cols>
  <sheetData>
    <row r="1" spans="1:13" ht="15.75" customHeight="1" x14ac:dyDescent="0.2">
      <c r="B1" s="76"/>
      <c r="C1" s="76"/>
      <c r="D1" s="76"/>
      <c r="E1" s="76"/>
      <c r="F1" s="76"/>
      <c r="G1" s="76"/>
      <c r="H1" s="76"/>
      <c r="I1" s="76"/>
    </row>
    <row r="2" spans="1:13" ht="15.75" customHeight="1" x14ac:dyDescent="0.2">
      <c r="B2" s="76"/>
      <c r="C2" s="76"/>
      <c r="D2" s="76"/>
      <c r="E2" s="76"/>
      <c r="F2" s="76"/>
      <c r="G2" s="76"/>
      <c r="H2" s="76"/>
      <c r="I2" s="76"/>
    </row>
    <row r="3" spans="1:13" ht="15.75" customHeight="1" x14ac:dyDescent="0.2">
      <c r="B3" s="76"/>
      <c r="C3" s="76"/>
      <c r="D3" s="76"/>
      <c r="E3" s="76"/>
      <c r="F3" s="76"/>
      <c r="G3" s="76"/>
      <c r="H3" s="76"/>
      <c r="I3" s="76"/>
    </row>
    <row r="4" spans="1:13" ht="15.75" customHeight="1" x14ac:dyDescent="0.2">
      <c r="B4" s="76"/>
      <c r="C4" s="76"/>
      <c r="D4" s="76"/>
      <c r="E4" s="76"/>
      <c r="F4" s="76"/>
      <c r="G4" s="76"/>
      <c r="H4" s="76"/>
      <c r="I4" s="76"/>
    </row>
    <row r="5" spans="1:13" ht="15.75" customHeight="1" x14ac:dyDescent="0.2">
      <c r="B5" s="326" t="str">
        <f>'DATOS EMPRESA (1)'!H5</f>
        <v>(Denominación social empresa solicitante)</v>
      </c>
      <c r="C5" s="399"/>
      <c r="D5" s="399"/>
      <c r="E5" s="399"/>
      <c r="F5" s="399"/>
      <c r="G5" s="399"/>
      <c r="H5" s="399"/>
      <c r="I5" s="327"/>
    </row>
    <row r="6" spans="1:13" ht="15.75" customHeight="1" x14ac:dyDescent="0.2">
      <c r="A6" s="342" t="s">
        <v>2750</v>
      </c>
      <c r="B6" s="434" t="s">
        <v>923</v>
      </c>
      <c r="C6" s="434"/>
      <c r="D6" s="434"/>
      <c r="E6" s="435"/>
      <c r="F6" s="438"/>
      <c r="G6" s="439"/>
      <c r="H6" s="439"/>
      <c r="I6" s="440"/>
    </row>
    <row r="7" spans="1:13" ht="15.75" customHeight="1" x14ac:dyDescent="0.2">
      <c r="A7" s="343"/>
      <c r="B7" s="436"/>
      <c r="C7" s="436"/>
      <c r="D7" s="436"/>
      <c r="E7" s="437"/>
      <c r="F7" s="441"/>
      <c r="G7" s="442"/>
      <c r="H7" s="442"/>
      <c r="I7" s="443"/>
    </row>
    <row r="8" spans="1:13" ht="15.75" customHeight="1" x14ac:dyDescent="0.2">
      <c r="A8" s="343"/>
      <c r="B8" s="76"/>
      <c r="C8" s="76"/>
      <c r="D8" s="76"/>
      <c r="E8" s="76"/>
      <c r="F8" s="76"/>
      <c r="G8" s="76"/>
      <c r="H8" s="76"/>
      <c r="I8" s="76"/>
    </row>
    <row r="9" spans="1:13" s="112" customFormat="1" ht="15.75" customHeight="1" x14ac:dyDescent="0.2">
      <c r="A9" s="343"/>
      <c r="B9" s="455" t="s">
        <v>1502</v>
      </c>
      <c r="C9" s="396"/>
      <c r="D9" s="396"/>
      <c r="E9" s="396"/>
      <c r="F9" s="396"/>
      <c r="G9" s="396"/>
      <c r="H9" s="396"/>
      <c r="I9" s="397"/>
    </row>
    <row r="10" spans="1:13" ht="15.75" customHeight="1" x14ac:dyDescent="0.2">
      <c r="A10" s="343"/>
      <c r="B10" s="423" t="s">
        <v>1496</v>
      </c>
      <c r="C10" s="424"/>
      <c r="D10" s="411"/>
      <c r="E10" s="457"/>
      <c r="F10" s="457"/>
      <c r="G10" s="458"/>
      <c r="H10" s="453" t="s">
        <v>1495</v>
      </c>
      <c r="I10" s="454"/>
    </row>
    <row r="11" spans="1:13" ht="21.75" customHeight="1" x14ac:dyDescent="0.2">
      <c r="A11" s="343"/>
      <c r="B11" s="423" t="s">
        <v>2384</v>
      </c>
      <c r="C11" s="424"/>
      <c r="D11" s="473" t="s">
        <v>2435</v>
      </c>
      <c r="E11" s="474"/>
      <c r="F11" s="113" t="s">
        <v>2385</v>
      </c>
      <c r="G11" s="180"/>
      <c r="H11" s="30" t="s">
        <v>648</v>
      </c>
      <c r="I11" s="73">
        <f>INDEX(CodsMunicipios,MATCH(ComboMunicipios,Municipios,0))</f>
        <v>0</v>
      </c>
    </row>
    <row r="12" spans="1:13" ht="21.75" hidden="1" customHeight="1" x14ac:dyDescent="0.2">
      <c r="A12" s="343"/>
      <c r="B12" s="333" t="s">
        <v>2740</v>
      </c>
      <c r="C12" s="333"/>
      <c r="D12" s="333"/>
      <c r="E12" s="333"/>
      <c r="F12" s="333"/>
      <c r="G12" s="333"/>
      <c r="H12" s="333"/>
      <c r="I12" s="334"/>
    </row>
    <row r="13" spans="1:13" ht="82.15" hidden="1" customHeight="1" x14ac:dyDescent="0.2">
      <c r="A13" s="343"/>
      <c r="B13" s="446"/>
      <c r="C13" s="447"/>
      <c r="D13" s="447"/>
      <c r="E13" s="447"/>
      <c r="F13" s="447"/>
      <c r="G13" s="447"/>
      <c r="H13" s="447"/>
      <c r="I13" s="448"/>
    </row>
    <row r="14" spans="1:13" ht="21.75" hidden="1" customHeight="1" x14ac:dyDescent="0.2">
      <c r="A14" s="343"/>
      <c r="B14" s="333" t="s">
        <v>1350</v>
      </c>
      <c r="C14" s="333"/>
      <c r="D14" s="333"/>
      <c r="E14" s="334"/>
      <c r="F14" s="249"/>
      <c r="G14" s="429"/>
      <c r="H14" s="429"/>
      <c r="I14" s="430"/>
    </row>
    <row r="15" spans="1:13" ht="0.75" customHeight="1" x14ac:dyDescent="0.2">
      <c r="A15" s="343"/>
      <c r="B15" s="6"/>
      <c r="C15" s="6"/>
      <c r="D15" s="120"/>
      <c r="E15" s="120"/>
      <c r="F15" s="121"/>
      <c r="G15" s="122"/>
      <c r="H15" s="77"/>
      <c r="I15" s="77"/>
    </row>
    <row r="16" spans="1:13" ht="16.5" customHeight="1" x14ac:dyDescent="0.2">
      <c r="A16" s="343"/>
      <c r="B16" s="456"/>
      <c r="C16" s="456"/>
      <c r="D16" s="456"/>
      <c r="E16" s="456"/>
      <c r="F16" s="456"/>
      <c r="G16" s="456"/>
      <c r="H16" s="456"/>
      <c r="I16" s="456"/>
      <c r="M16" s="57"/>
    </row>
    <row r="17" spans="1:9" ht="30" customHeight="1" x14ac:dyDescent="0.2">
      <c r="A17" s="343"/>
      <c r="B17" s="450" t="s">
        <v>892</v>
      </c>
      <c r="C17" s="451"/>
      <c r="D17" s="451"/>
      <c r="E17" s="451"/>
      <c r="F17" s="451"/>
      <c r="G17" s="451"/>
      <c r="H17" s="451"/>
      <c r="I17" s="452"/>
    </row>
    <row r="18" spans="1:9" s="76" customFormat="1" ht="20.100000000000001" customHeight="1" x14ac:dyDescent="0.2">
      <c r="A18" s="343"/>
      <c r="B18" s="181" t="b">
        <v>0</v>
      </c>
      <c r="C18" s="471" t="s">
        <v>2437</v>
      </c>
      <c r="D18" s="471"/>
      <c r="E18" s="471"/>
      <c r="F18" s="182" t="b">
        <v>0</v>
      </c>
      <c r="G18" s="471" t="s">
        <v>2438</v>
      </c>
      <c r="H18" s="471"/>
      <c r="I18" s="472"/>
    </row>
    <row r="19" spans="1:9" s="76" customFormat="1" ht="20.100000000000001" customHeight="1" x14ac:dyDescent="0.2">
      <c r="A19" s="343"/>
      <c r="B19" s="183" t="b">
        <v>0</v>
      </c>
      <c r="C19" s="449" t="s">
        <v>1344</v>
      </c>
      <c r="D19" s="449"/>
      <c r="E19" s="449"/>
      <c r="F19" s="184" t="b">
        <v>0</v>
      </c>
      <c r="G19" s="449" t="s">
        <v>2439</v>
      </c>
      <c r="H19" s="449"/>
      <c r="I19" s="459"/>
    </row>
    <row r="20" spans="1:9" s="76" customFormat="1" ht="20.100000000000001" customHeight="1" x14ac:dyDescent="0.2">
      <c r="A20" s="343"/>
      <c r="B20" s="183" t="b">
        <v>0</v>
      </c>
      <c r="C20" s="449" t="s">
        <v>1345</v>
      </c>
      <c r="D20" s="449"/>
      <c r="E20" s="449"/>
      <c r="F20" s="184" t="b">
        <v>0</v>
      </c>
      <c r="G20" s="449" t="s">
        <v>2440</v>
      </c>
      <c r="H20" s="449"/>
      <c r="I20" s="459"/>
    </row>
    <row r="21" spans="1:9" s="76" customFormat="1" ht="20.100000000000001" customHeight="1" x14ac:dyDescent="0.2">
      <c r="A21" s="343"/>
      <c r="B21" s="183" t="b">
        <v>0</v>
      </c>
      <c r="C21" s="449" t="s">
        <v>2436</v>
      </c>
      <c r="D21" s="449"/>
      <c r="E21" s="449"/>
      <c r="F21" s="184" t="b">
        <v>0</v>
      </c>
      <c r="G21" s="449" t="s">
        <v>2502</v>
      </c>
      <c r="H21" s="449"/>
      <c r="I21" s="459"/>
    </row>
    <row r="22" spans="1:9" s="76" customFormat="1" ht="20.100000000000001" customHeight="1" x14ac:dyDescent="0.2">
      <c r="A22" s="343"/>
      <c r="B22" s="183" t="b">
        <v>0</v>
      </c>
      <c r="C22" s="449" t="s">
        <v>1347</v>
      </c>
      <c r="D22" s="449"/>
      <c r="E22" s="449"/>
      <c r="F22" s="184" t="b">
        <v>0</v>
      </c>
      <c r="G22" s="449" t="s">
        <v>2503</v>
      </c>
      <c r="H22" s="449"/>
      <c r="I22" s="459"/>
    </row>
    <row r="23" spans="1:9" s="76" customFormat="1" ht="20.100000000000001" customHeight="1" x14ac:dyDescent="0.2">
      <c r="A23" s="343"/>
      <c r="B23" s="185" t="b">
        <v>0</v>
      </c>
      <c r="C23" s="462" t="s">
        <v>1348</v>
      </c>
      <c r="D23" s="462"/>
      <c r="E23" s="462"/>
      <c r="F23" s="186"/>
      <c r="G23" s="186"/>
      <c r="H23" s="186"/>
      <c r="I23" s="187"/>
    </row>
    <row r="24" spans="1:9" s="76" customFormat="1" ht="20.100000000000001" hidden="1" customHeight="1" x14ac:dyDescent="0.2">
      <c r="A24" s="343"/>
      <c r="B24" s="104"/>
      <c r="C24" s="104"/>
      <c r="D24" s="104"/>
      <c r="E24" s="104"/>
      <c r="F24" s="105"/>
      <c r="G24" s="105"/>
      <c r="H24" s="105"/>
      <c r="I24" s="105"/>
    </row>
    <row r="25" spans="1:9" s="76" customFormat="1" ht="30" hidden="1" customHeight="1" x14ac:dyDescent="0.2">
      <c r="A25" s="343"/>
      <c r="B25" s="475" t="s">
        <v>2758</v>
      </c>
      <c r="C25" s="451"/>
      <c r="D25" s="451"/>
      <c r="E25" s="451"/>
      <c r="F25" s="451"/>
      <c r="G25" s="451"/>
      <c r="H25" s="451"/>
      <c r="I25" s="452"/>
    </row>
    <row r="26" spans="1:9" s="76" customFormat="1" ht="20.100000000000001" hidden="1" customHeight="1" x14ac:dyDescent="0.2">
      <c r="A26" s="343"/>
      <c r="B26" s="188" t="b">
        <v>0</v>
      </c>
      <c r="C26" s="431" t="s">
        <v>2502</v>
      </c>
      <c r="D26" s="431"/>
      <c r="E26" s="431"/>
      <c r="F26" s="431"/>
      <c r="G26" s="431"/>
      <c r="H26" s="431"/>
      <c r="I26" s="431"/>
    </row>
    <row r="27" spans="1:9" s="76" customFormat="1" ht="20.100000000000001" hidden="1" customHeight="1" x14ac:dyDescent="0.2">
      <c r="A27" s="343"/>
      <c r="B27" s="188" t="b">
        <v>0</v>
      </c>
      <c r="C27" s="431" t="s">
        <v>2503</v>
      </c>
      <c r="D27" s="431"/>
      <c r="E27" s="431"/>
      <c r="F27" s="431"/>
      <c r="G27" s="431"/>
      <c r="H27" s="431"/>
      <c r="I27" s="431"/>
    </row>
    <row r="28" spans="1:9" s="76" customFormat="1" ht="20.100000000000001" hidden="1" customHeight="1" x14ac:dyDescent="0.2">
      <c r="A28" s="343"/>
      <c r="B28" s="188" t="b">
        <v>0</v>
      </c>
      <c r="C28" s="431" t="s">
        <v>2504</v>
      </c>
      <c r="D28" s="431"/>
      <c r="E28" s="431"/>
      <c r="F28" s="431"/>
      <c r="G28" s="431"/>
      <c r="H28" s="431"/>
      <c r="I28" s="431"/>
    </row>
    <row r="29" spans="1:9" s="76" customFormat="1" ht="20.100000000000001" hidden="1" customHeight="1" x14ac:dyDescent="0.2">
      <c r="A29" s="343"/>
      <c r="B29" s="188" t="b">
        <v>0</v>
      </c>
      <c r="C29" s="431" t="s">
        <v>2742</v>
      </c>
      <c r="D29" s="431"/>
      <c r="E29" s="431"/>
      <c r="F29" s="431"/>
      <c r="G29" s="431"/>
      <c r="H29" s="431"/>
      <c r="I29" s="431"/>
    </row>
    <row r="30" spans="1:9" s="76" customFormat="1" ht="20.100000000000001" hidden="1" customHeight="1" x14ac:dyDescent="0.2">
      <c r="A30" s="343"/>
      <c r="B30" s="188" t="b">
        <v>0</v>
      </c>
      <c r="C30" s="431" t="s">
        <v>2715</v>
      </c>
      <c r="D30" s="431"/>
      <c r="E30" s="431"/>
      <c r="F30" s="431"/>
      <c r="G30" s="431"/>
      <c r="H30" s="431"/>
      <c r="I30" s="431"/>
    </row>
    <row r="31" spans="1:9" ht="12.75" x14ac:dyDescent="0.2">
      <c r="A31" s="343"/>
      <c r="B31" s="104"/>
      <c r="C31" s="106"/>
      <c r="D31" s="106"/>
      <c r="E31" s="106"/>
      <c r="F31" s="106"/>
      <c r="G31" s="106"/>
      <c r="H31" s="106"/>
      <c r="I31" s="106"/>
    </row>
    <row r="32" spans="1:9" ht="19.5" customHeight="1" x14ac:dyDescent="0.2">
      <c r="A32" s="343"/>
      <c r="B32" s="455" t="s">
        <v>1503</v>
      </c>
      <c r="C32" s="396"/>
      <c r="D32" s="396"/>
      <c r="E32" s="396"/>
      <c r="F32" s="396"/>
      <c r="G32" s="396"/>
      <c r="H32" s="396"/>
      <c r="I32" s="397"/>
    </row>
    <row r="33" spans="1:15" ht="19.5" customHeight="1" x14ac:dyDescent="0.2">
      <c r="A33" s="343"/>
      <c r="B33" s="455" t="s">
        <v>1504</v>
      </c>
      <c r="C33" s="455"/>
      <c r="D33" s="455"/>
      <c r="E33" s="454"/>
      <c r="F33" s="453" t="s">
        <v>1505</v>
      </c>
      <c r="G33" s="454"/>
      <c r="H33" s="383" t="s">
        <v>1499</v>
      </c>
      <c r="I33" s="383"/>
      <c r="N33" s="57"/>
      <c r="O33" s="57"/>
    </row>
    <row r="34" spans="1:15" ht="19.5" customHeight="1" x14ac:dyDescent="0.2">
      <c r="A34" s="343"/>
      <c r="B34" s="423" t="str">
        <f>IF(ComboCodResolucion="2-PYMES Industriales","Terrenos","Terreno")</f>
        <v>Terreno</v>
      </c>
      <c r="C34" s="423"/>
      <c r="D34" s="423"/>
      <c r="E34" s="424"/>
      <c r="F34" s="421" t="str">
        <f>IF(H34=0,"",H34/$H$39)</f>
        <v/>
      </c>
      <c r="G34" s="422"/>
      <c r="H34" s="432">
        <f>SUMIF('DATOS PROYECTO (2)'!$K$9:'DATOS PROYECTO (2)'!$K$158,"7",'DATOS PROYECTO (2)'!$I$9:'DATOS PROYECTO (2)'!$I$158)</f>
        <v>0</v>
      </c>
      <c r="I34" s="433"/>
      <c r="O34" s="57"/>
    </row>
    <row r="35" spans="1:15" ht="19.5" customHeight="1" x14ac:dyDescent="0.2">
      <c r="A35" s="343"/>
      <c r="B35" s="423" t="str">
        <f>IF(ComboCodResolucion="2-PYMES Industriales","Bienes inmuebles e instalaciones generales","Edificios")</f>
        <v>Edificios</v>
      </c>
      <c r="C35" s="423"/>
      <c r="D35" s="423"/>
      <c r="E35" s="424"/>
      <c r="F35" s="421" t="str">
        <f>IF(H35=0,"",H35/$H$39)</f>
        <v/>
      </c>
      <c r="G35" s="422"/>
      <c r="H35" s="432">
        <f>SUMIF('DATOS PROYECTO (2)'!$K$9:'DATOS PROYECTO (2)'!$K$158,"1",'DATOS PROYECTO (2)'!$I$9:'DATOS PROYECTO (2)'!$I$158)</f>
        <v>0</v>
      </c>
      <c r="I35" s="433"/>
    </row>
    <row r="36" spans="1:15" ht="19.5" customHeight="1" x14ac:dyDescent="0.2">
      <c r="A36" s="343"/>
      <c r="B36" s="444" t="str">
        <f>IF(ComboCodResolucion="1-Industrias Agroalimentarias","Maquinaria","Maquinaria y bienes de equipos e instalaciones anexas")</f>
        <v>Maquinaria</v>
      </c>
      <c r="C36" s="444"/>
      <c r="D36" s="444"/>
      <c r="E36" s="445"/>
      <c r="F36" s="421" t="str">
        <f>IF(H36=0,"",H36/$H$39)</f>
        <v/>
      </c>
      <c r="G36" s="422"/>
      <c r="H36" s="432">
        <f>SUMIF('DATOS PROYECTO (2)'!$K$9:'DATOS PROYECTO (2)'!$K$158,"2",'DATOS PROYECTO (2)'!$I$9:'DATOS PROYECTO (2)'!$I$158)</f>
        <v>0</v>
      </c>
      <c r="I36" s="433"/>
    </row>
    <row r="37" spans="1:15" ht="19.5" customHeight="1" x14ac:dyDescent="0.2">
      <c r="A37" s="343"/>
      <c r="B37" s="423" t="str">
        <f>IF(ComboCodResolucion="1-Industrias Agroalimentarias","Activos Intangibles","Activos imateriales")</f>
        <v>Activos Intangibles</v>
      </c>
      <c r="C37" s="423"/>
      <c r="D37" s="423"/>
      <c r="E37" s="424"/>
      <c r="F37" s="421" t="str">
        <f>IF(H37=0,"",H37/$H$39)</f>
        <v/>
      </c>
      <c r="G37" s="422"/>
      <c r="H37" s="432">
        <f>SUMIF('DATOS PROYECTO (2)'!$K$9:'DATOS PROYECTO (2)'!$K$158,"4",'DATOS PROYECTO (2)'!$I$9:'DATOS PROYECTO (2)'!$I$158)</f>
        <v>0</v>
      </c>
      <c r="I37" s="433"/>
    </row>
    <row r="38" spans="1:15" ht="19.5" customHeight="1" x14ac:dyDescent="0.2">
      <c r="A38" s="343"/>
      <c r="B38" s="423" t="s">
        <v>1346</v>
      </c>
      <c r="C38" s="423"/>
      <c r="D38" s="423"/>
      <c r="E38" s="424"/>
      <c r="F38" s="421" t="str">
        <f>IF(H38=0,"",H38/$H$39)</f>
        <v/>
      </c>
      <c r="G38" s="422"/>
      <c r="H38" s="432">
        <f>SUMIF('DATOS PROYECTO (2)'!$K$9:'DATOS PROYECTO (2)'!$K$158,"3",'DATOS PROYECTO (2)'!$I$9:'DATOS PROYECTO (2)'!$I$158)</f>
        <v>0</v>
      </c>
      <c r="I38" s="433"/>
    </row>
    <row r="39" spans="1:15" s="114" customFormat="1" ht="19.5" customHeight="1" x14ac:dyDescent="0.2">
      <c r="A39" s="343"/>
      <c r="B39" s="423" t="s">
        <v>1506</v>
      </c>
      <c r="C39" s="423"/>
      <c r="D39" s="423"/>
      <c r="E39" s="424"/>
      <c r="F39" s="427">
        <f>SUM(F34:G38)</f>
        <v>0</v>
      </c>
      <c r="G39" s="428"/>
      <c r="H39" s="425">
        <f>SUM(H34:H38)</f>
        <v>0</v>
      </c>
      <c r="I39" s="426"/>
    </row>
    <row r="40" spans="1:15" s="114" customFormat="1" ht="19.5" customHeight="1" x14ac:dyDescent="0.2">
      <c r="A40" s="343"/>
      <c r="B40" s="6"/>
      <c r="C40" s="6"/>
      <c r="D40" s="6"/>
      <c r="E40" s="6"/>
      <c r="F40" s="115"/>
      <c r="G40" s="115"/>
      <c r="H40" s="61"/>
      <c r="I40" s="61"/>
    </row>
    <row r="41" spans="1:15" s="114" customFormat="1" ht="19.5" customHeight="1" x14ac:dyDescent="0.2">
      <c r="A41" s="343"/>
      <c r="B41" s="455" t="s">
        <v>2418</v>
      </c>
      <c r="C41" s="455"/>
      <c r="D41" s="455"/>
      <c r="E41" s="455"/>
      <c r="F41" s="455"/>
      <c r="G41" s="455"/>
      <c r="H41" s="455"/>
      <c r="I41" s="454"/>
    </row>
    <row r="42" spans="1:15" s="114" customFormat="1" ht="19.5" customHeight="1" x14ac:dyDescent="0.2">
      <c r="A42" s="343"/>
      <c r="B42" s="455"/>
      <c r="C42" s="455"/>
      <c r="D42" s="455"/>
      <c r="E42" s="454"/>
      <c r="F42" s="383" t="s">
        <v>1505</v>
      </c>
      <c r="G42" s="383"/>
      <c r="H42" s="383" t="s">
        <v>597</v>
      </c>
      <c r="I42" s="383"/>
    </row>
    <row r="43" spans="1:15" s="114" customFormat="1" ht="19.5" customHeight="1" x14ac:dyDescent="0.2">
      <c r="A43" s="343"/>
      <c r="B43" s="423" t="s">
        <v>2417</v>
      </c>
      <c r="C43" s="423"/>
      <c r="D43" s="423"/>
      <c r="E43" s="424"/>
      <c r="F43" s="421" t="str">
        <f>IF(H43=0,"",H43/$H$39)</f>
        <v/>
      </c>
      <c r="G43" s="422"/>
      <c r="H43" s="432">
        <f>SUMIF('DATOS PROYECTO (2)'!$L$9:'DATOS PROYECTO (2)'!$L$158,"1",'DATOS PROYECTO (2)'!$I$9:'DATOS PROYECTO (2)'!$I$158)</f>
        <v>0</v>
      </c>
      <c r="I43" s="433"/>
    </row>
    <row r="44" spans="1:15" s="114" customFormat="1" ht="20.100000000000001" customHeight="1" x14ac:dyDescent="0.2">
      <c r="A44" s="343"/>
      <c r="B44" s="423" t="s">
        <v>192</v>
      </c>
      <c r="C44" s="423"/>
      <c r="D44" s="423"/>
      <c r="E44" s="424"/>
      <c r="F44" s="421" t="str">
        <f>IF(H44=0,"",H44/$H$39)</f>
        <v/>
      </c>
      <c r="G44" s="422"/>
      <c r="H44" s="432">
        <f>SUMIF('DATOS PROYECTO (2)'!$L$9:'DATOS PROYECTO (2)'!$L$158,"2",'DATOS PROYECTO (2)'!$I$9:'DATOS PROYECTO (2)'!$I$158)</f>
        <v>0</v>
      </c>
      <c r="I44" s="433"/>
    </row>
    <row r="45" spans="1:15" s="114" customFormat="1" ht="20.100000000000001" customHeight="1" x14ac:dyDescent="0.2">
      <c r="A45" s="343"/>
      <c r="B45" s="423" t="s">
        <v>1188</v>
      </c>
      <c r="C45" s="423"/>
      <c r="D45" s="423"/>
      <c r="E45" s="424"/>
      <c r="F45" s="421" t="str">
        <f>IF(H45=0,"",H45/$H$39)</f>
        <v/>
      </c>
      <c r="G45" s="422"/>
      <c r="H45" s="432">
        <f>SUMIF('DATOS PROYECTO (2)'!$L$9:'DATOS PROYECTO (2)'!$L$158,"3",'DATOS PROYECTO (2)'!$I$9:'DATOS PROYECTO (2)'!$I$158)</f>
        <v>0</v>
      </c>
      <c r="I45" s="433"/>
    </row>
    <row r="46" spans="1:15" s="114" customFormat="1" ht="16.5" customHeight="1" x14ac:dyDescent="0.2">
      <c r="A46" s="343"/>
      <c r="B46" s="6"/>
      <c r="C46" s="6"/>
      <c r="D46" s="6"/>
      <c r="E46" s="6"/>
      <c r="F46" s="123"/>
      <c r="G46" s="123"/>
      <c r="H46" s="107"/>
      <c r="I46" s="107"/>
    </row>
    <row r="47" spans="1:15" s="114" customFormat="1" ht="20.100000000000001" hidden="1" customHeight="1" x14ac:dyDescent="0.2">
      <c r="A47" s="343"/>
      <c r="B47" s="333" t="s">
        <v>2741</v>
      </c>
      <c r="C47" s="333"/>
      <c r="D47" s="333"/>
      <c r="E47" s="334"/>
      <c r="F47" s="131" t="b">
        <v>0</v>
      </c>
      <c r="G47" s="123"/>
      <c r="H47" s="107"/>
      <c r="I47" s="107"/>
    </row>
    <row r="48" spans="1:15" ht="15.75" customHeight="1" x14ac:dyDescent="0.2">
      <c r="A48" s="343"/>
      <c r="B48" s="6"/>
      <c r="C48" s="6"/>
      <c r="D48" s="6"/>
      <c r="E48" s="6"/>
      <c r="F48" s="115"/>
      <c r="G48" s="115"/>
      <c r="H48" s="21"/>
      <c r="I48" s="21"/>
    </row>
    <row r="49" spans="1:9" s="116" customFormat="1" ht="19.5" customHeight="1" x14ac:dyDescent="0.2">
      <c r="A49" s="343"/>
      <c r="B49" s="455" t="s">
        <v>1507</v>
      </c>
      <c r="C49" s="396"/>
      <c r="D49" s="396"/>
      <c r="E49" s="396"/>
      <c r="F49" s="396"/>
      <c r="G49" s="396"/>
      <c r="H49" s="396"/>
      <c r="I49" s="397"/>
    </row>
    <row r="50" spans="1:9" s="114" customFormat="1" ht="19.5" customHeight="1" x14ac:dyDescent="0.2">
      <c r="A50" s="343"/>
      <c r="B50" s="455" t="s">
        <v>1504</v>
      </c>
      <c r="C50" s="455"/>
      <c r="D50" s="455"/>
      <c r="E50" s="454"/>
      <c r="F50" s="453" t="s">
        <v>1505</v>
      </c>
      <c r="G50" s="454"/>
      <c r="H50" s="453" t="s">
        <v>597</v>
      </c>
      <c r="I50" s="454"/>
    </row>
    <row r="51" spans="1:9" s="114" customFormat="1" ht="19.5" customHeight="1" x14ac:dyDescent="0.2">
      <c r="A51" s="343"/>
      <c r="B51" s="423" t="s">
        <v>598</v>
      </c>
      <c r="C51" s="423"/>
      <c r="D51" s="423"/>
      <c r="E51" s="424">
        <f>E52+E53</f>
        <v>0</v>
      </c>
      <c r="F51" s="427" t="str">
        <f>IF(H51=0,"",H51/$H$57)</f>
        <v/>
      </c>
      <c r="G51" s="428"/>
      <c r="H51" s="425">
        <f>SUM(H52:I53)</f>
        <v>0</v>
      </c>
      <c r="I51" s="426"/>
    </row>
    <row r="52" spans="1:9" s="114" customFormat="1" ht="19.5" customHeight="1" x14ac:dyDescent="0.2">
      <c r="A52" s="343"/>
      <c r="B52" s="423" t="s">
        <v>599</v>
      </c>
      <c r="C52" s="423"/>
      <c r="D52" s="423"/>
      <c r="E52" s="424"/>
      <c r="F52" s="421" t="str">
        <f>IF(H52="","",H52/$H$57)</f>
        <v/>
      </c>
      <c r="G52" s="422"/>
      <c r="H52" s="460"/>
      <c r="I52" s="461"/>
    </row>
    <row r="53" spans="1:9" s="114" customFormat="1" ht="19.5" customHeight="1" x14ac:dyDescent="0.2">
      <c r="A53" s="343"/>
      <c r="B53" s="423" t="s">
        <v>600</v>
      </c>
      <c r="C53" s="423"/>
      <c r="D53" s="423"/>
      <c r="E53" s="424"/>
      <c r="F53" s="421" t="str">
        <f>IF(H53="","",H53/$H$57)</f>
        <v/>
      </c>
      <c r="G53" s="422"/>
      <c r="H53" s="460"/>
      <c r="I53" s="461"/>
    </row>
    <row r="54" spans="1:9" s="114" customFormat="1" ht="19.5" customHeight="1" x14ac:dyDescent="0.2">
      <c r="A54" s="343"/>
      <c r="B54" s="423" t="s">
        <v>601</v>
      </c>
      <c r="C54" s="423"/>
      <c r="D54" s="423"/>
      <c r="E54" s="424" t="e">
        <f>E55+E56+#REF!</f>
        <v>#REF!</v>
      </c>
      <c r="F54" s="427" t="str">
        <f>IF(H54=0,"",H54/$H$57)</f>
        <v/>
      </c>
      <c r="G54" s="428"/>
      <c r="H54" s="425">
        <f>SUM(H55:I56)</f>
        <v>0</v>
      </c>
      <c r="I54" s="426"/>
    </row>
    <row r="55" spans="1:9" s="114" customFormat="1" ht="19.5" customHeight="1" x14ac:dyDescent="0.2">
      <c r="A55" s="343"/>
      <c r="B55" s="423" t="s">
        <v>644</v>
      </c>
      <c r="C55" s="423"/>
      <c r="D55" s="423"/>
      <c r="E55" s="424"/>
      <c r="F55" s="421" t="str">
        <f>IF(H55="","",H55/$H$57)</f>
        <v/>
      </c>
      <c r="G55" s="422"/>
      <c r="H55" s="460"/>
      <c r="I55" s="461"/>
    </row>
    <row r="56" spans="1:9" s="114" customFormat="1" ht="19.5" customHeight="1" x14ac:dyDescent="0.2">
      <c r="A56" s="343"/>
      <c r="B56" s="423" t="s">
        <v>602</v>
      </c>
      <c r="C56" s="423"/>
      <c r="D56" s="423"/>
      <c r="E56" s="424"/>
      <c r="F56" s="421" t="str">
        <f>IF(H56="","",H56/$H$57)</f>
        <v/>
      </c>
      <c r="G56" s="422"/>
      <c r="H56" s="460"/>
      <c r="I56" s="461"/>
    </row>
    <row r="57" spans="1:9" s="114" customFormat="1" ht="23.25" customHeight="1" x14ac:dyDescent="0.2">
      <c r="A57" s="343"/>
      <c r="B57" s="423" t="s">
        <v>603</v>
      </c>
      <c r="C57" s="423"/>
      <c r="D57" s="423"/>
      <c r="E57" s="424" t="e">
        <f>E51+E54+#REF!</f>
        <v>#REF!</v>
      </c>
      <c r="F57" s="427" t="str">
        <f>IF(H55=0,"",H55/$H$55)</f>
        <v/>
      </c>
      <c r="G57" s="428"/>
      <c r="H57" s="425">
        <f>H52+H53+H55+H56</f>
        <v>0</v>
      </c>
      <c r="I57" s="426"/>
    </row>
    <row r="58" spans="1:9" s="114" customFormat="1" ht="20.100000000000001" hidden="1" customHeight="1" x14ac:dyDescent="0.2">
      <c r="A58" s="343"/>
      <c r="B58" s="6"/>
      <c r="C58" s="6"/>
      <c r="D58" s="6"/>
      <c r="E58" s="6"/>
      <c r="F58" s="115"/>
      <c r="G58" s="115"/>
      <c r="H58" s="21"/>
      <c r="I58" s="21"/>
    </row>
    <row r="59" spans="1:9" s="117" customFormat="1" ht="15" hidden="1" customHeight="1" x14ac:dyDescent="0.2">
      <c r="A59" s="343"/>
      <c r="B59" s="424" t="s">
        <v>2478</v>
      </c>
      <c r="C59" s="468"/>
      <c r="D59" s="468"/>
      <c r="E59" s="468"/>
      <c r="F59" s="189" t="b">
        <v>0</v>
      </c>
      <c r="G59" s="469" t="s">
        <v>2479</v>
      </c>
      <c r="H59" s="470"/>
      <c r="I59" s="470"/>
    </row>
    <row r="60" spans="1:9" s="114" customFormat="1" ht="9.75" customHeight="1" x14ac:dyDescent="0.2">
      <c r="A60" s="343"/>
      <c r="B60" s="6"/>
      <c r="C60" s="6"/>
      <c r="D60" s="6"/>
      <c r="E60" s="6"/>
      <c r="F60" s="118"/>
      <c r="G60" s="118"/>
      <c r="H60" s="107"/>
      <c r="I60" s="107"/>
    </row>
    <row r="61" spans="1:9" ht="20.100000000000001" customHeight="1" x14ac:dyDescent="0.2">
      <c r="A61" s="343"/>
      <c r="B61" s="455" t="s">
        <v>2670</v>
      </c>
      <c r="C61" s="455"/>
      <c r="D61" s="455"/>
      <c r="E61" s="455"/>
      <c r="F61" s="455"/>
      <c r="G61" s="455"/>
      <c r="H61" s="455"/>
      <c r="I61" s="454"/>
    </row>
    <row r="62" spans="1:9" ht="20.100000000000001" customHeight="1" x14ac:dyDescent="0.2">
      <c r="A62" s="343"/>
      <c r="B62" s="333" t="s">
        <v>1436</v>
      </c>
      <c r="C62" s="333"/>
      <c r="D62" s="333"/>
      <c r="E62" s="333"/>
      <c r="F62" s="465"/>
      <c r="G62" s="466"/>
      <c r="H62" s="466"/>
      <c r="I62" s="467"/>
    </row>
    <row r="63" spans="1:9" ht="20.100000000000001" hidden="1" customHeight="1" x14ac:dyDescent="0.2">
      <c r="A63" s="343"/>
      <c r="B63" s="423" t="s">
        <v>1436</v>
      </c>
      <c r="C63" s="463"/>
      <c r="D63" s="463"/>
      <c r="E63" s="464"/>
      <c r="F63" s="465"/>
      <c r="G63" s="466"/>
      <c r="H63" s="466"/>
      <c r="I63" s="467"/>
    </row>
    <row r="64" spans="1:9" ht="19.5" customHeight="1" x14ac:dyDescent="0.2">
      <c r="A64" s="343"/>
      <c r="B64" s="423" t="s">
        <v>1437</v>
      </c>
      <c r="C64" s="463"/>
      <c r="D64" s="463"/>
      <c r="E64" s="464"/>
      <c r="F64" s="465"/>
      <c r="G64" s="466"/>
      <c r="H64" s="466"/>
      <c r="I64" s="467"/>
    </row>
    <row r="65" spans="1:9" ht="1.5" customHeight="1" x14ac:dyDescent="0.2">
      <c r="A65" s="343"/>
      <c r="F65" s="420"/>
      <c r="G65" s="420"/>
      <c r="H65" s="420"/>
      <c r="I65" s="420"/>
    </row>
    <row r="66" spans="1:9" ht="27" customHeight="1" x14ac:dyDescent="0.2">
      <c r="A66" s="343"/>
      <c r="F66" s="108"/>
      <c r="G66" s="108"/>
      <c r="H66" s="108"/>
      <c r="I66" s="108"/>
    </row>
    <row r="67" spans="1:9" ht="27.95" hidden="1" customHeight="1" x14ac:dyDescent="0.2">
      <c r="A67" s="343"/>
      <c r="B67" s="475" t="s">
        <v>2749</v>
      </c>
      <c r="C67" s="451"/>
      <c r="D67" s="451"/>
      <c r="E67" s="451"/>
      <c r="F67" s="451"/>
      <c r="G67" s="451"/>
      <c r="H67" s="451"/>
      <c r="I67" s="452"/>
    </row>
    <row r="68" spans="1:9" ht="20.100000000000001" hidden="1" customHeight="1" x14ac:dyDescent="0.2">
      <c r="A68" s="343"/>
      <c r="B68" s="181" t="b">
        <v>0</v>
      </c>
      <c r="C68" s="488" t="s">
        <v>2805</v>
      </c>
      <c r="D68" s="488"/>
      <c r="E68" s="488"/>
      <c r="F68" s="488"/>
      <c r="G68" s="488"/>
      <c r="H68" s="488"/>
      <c r="I68" s="489"/>
    </row>
    <row r="69" spans="1:9" ht="20.100000000000001" hidden="1" customHeight="1" x14ac:dyDescent="0.2">
      <c r="A69" s="343"/>
      <c r="B69" s="183" t="b">
        <v>0</v>
      </c>
      <c r="C69" s="490" t="s">
        <v>2743</v>
      </c>
      <c r="D69" s="490"/>
      <c r="E69" s="490"/>
      <c r="F69" s="490"/>
      <c r="G69" s="490"/>
      <c r="H69" s="490"/>
      <c r="I69" s="491"/>
    </row>
    <row r="70" spans="1:9" ht="20.100000000000001" hidden="1" customHeight="1" x14ac:dyDescent="0.2">
      <c r="A70" s="343"/>
      <c r="B70" s="183" t="b">
        <v>0</v>
      </c>
      <c r="C70" s="490" t="s">
        <v>2744</v>
      </c>
      <c r="D70" s="490"/>
      <c r="E70" s="490"/>
      <c r="F70" s="490"/>
      <c r="G70" s="490"/>
      <c r="H70" s="490"/>
      <c r="I70" s="491"/>
    </row>
    <row r="71" spans="1:9" ht="20.100000000000001" hidden="1" customHeight="1" x14ac:dyDescent="0.2">
      <c r="A71" s="343"/>
      <c r="B71" s="183" t="b">
        <v>0</v>
      </c>
      <c r="C71" s="490" t="s">
        <v>2745</v>
      </c>
      <c r="D71" s="490"/>
      <c r="E71" s="490"/>
      <c r="F71" s="490"/>
      <c r="G71" s="490"/>
      <c r="H71" s="490"/>
      <c r="I71" s="491"/>
    </row>
    <row r="72" spans="1:9" ht="20.100000000000001" hidden="1" customHeight="1" x14ac:dyDescent="0.2">
      <c r="A72" s="343"/>
      <c r="B72" s="183" t="b">
        <v>0</v>
      </c>
      <c r="C72" s="490" t="s">
        <v>2746</v>
      </c>
      <c r="D72" s="490"/>
      <c r="E72" s="490"/>
      <c r="F72" s="490"/>
      <c r="G72" s="490"/>
      <c r="H72" s="490"/>
      <c r="I72" s="491"/>
    </row>
    <row r="73" spans="1:9" ht="20.100000000000001" hidden="1" customHeight="1" x14ac:dyDescent="0.2">
      <c r="A73" s="343"/>
      <c r="B73" s="183" t="b">
        <v>0</v>
      </c>
      <c r="C73" s="490" t="s">
        <v>2747</v>
      </c>
      <c r="D73" s="490"/>
      <c r="E73" s="490"/>
      <c r="F73" s="490"/>
      <c r="G73" s="490"/>
      <c r="H73" s="490"/>
      <c r="I73" s="491"/>
    </row>
    <row r="74" spans="1:9" ht="20.100000000000001" hidden="1" customHeight="1" x14ac:dyDescent="0.2">
      <c r="A74" s="343"/>
      <c r="B74" s="185" t="b">
        <v>0</v>
      </c>
      <c r="C74" s="479" t="s">
        <v>2748</v>
      </c>
      <c r="D74" s="479"/>
      <c r="E74" s="479"/>
      <c r="F74" s="479"/>
      <c r="G74" s="479"/>
      <c r="H74" s="479"/>
      <c r="I74" s="480"/>
    </row>
    <row r="75" spans="1:9" ht="20.100000000000001" hidden="1" customHeight="1" x14ac:dyDescent="0.2">
      <c r="A75" s="343"/>
    </row>
    <row r="76" spans="1:9" ht="20.100000000000001" customHeight="1" x14ac:dyDescent="0.2">
      <c r="A76" s="343"/>
      <c r="B76" s="455" t="s">
        <v>1681</v>
      </c>
      <c r="C76" s="455"/>
      <c r="D76" s="455"/>
      <c r="E76" s="455"/>
      <c r="F76" s="455"/>
      <c r="G76" s="455"/>
      <c r="H76" s="455"/>
      <c r="I76" s="454"/>
    </row>
    <row r="77" spans="1:9" ht="23.1" customHeight="1" x14ac:dyDescent="0.2">
      <c r="A77" s="343"/>
      <c r="B77" s="484" t="s">
        <v>1680</v>
      </c>
      <c r="C77" s="484"/>
      <c r="D77" s="484"/>
      <c r="E77" s="485"/>
      <c r="F77" s="476"/>
      <c r="G77" s="477"/>
      <c r="H77" s="477"/>
      <c r="I77" s="478"/>
    </row>
    <row r="78" spans="1:9" ht="20.100000000000001" customHeight="1" x14ac:dyDescent="0.2">
      <c r="A78" s="343"/>
      <c r="B78" s="484" t="s">
        <v>1680</v>
      </c>
      <c r="C78" s="484"/>
      <c r="D78" s="484"/>
      <c r="E78" s="485"/>
      <c r="F78" s="476"/>
      <c r="G78" s="477"/>
      <c r="H78" s="477"/>
      <c r="I78" s="478"/>
    </row>
    <row r="79" spans="1:9" ht="20.100000000000001" customHeight="1" x14ac:dyDescent="0.2">
      <c r="A79" s="343"/>
      <c r="B79" s="484" t="s">
        <v>1680</v>
      </c>
      <c r="C79" s="484"/>
      <c r="D79" s="484"/>
      <c r="E79" s="485"/>
      <c r="F79" s="476"/>
      <c r="G79" s="477"/>
      <c r="H79" s="477"/>
      <c r="I79" s="478"/>
    </row>
    <row r="80" spans="1:9" ht="20.100000000000001" customHeight="1" x14ac:dyDescent="0.2">
      <c r="A80" s="343"/>
      <c r="B80" s="78"/>
      <c r="C80" s="78"/>
      <c r="D80" s="78"/>
      <c r="E80" s="78"/>
      <c r="F80" s="79"/>
      <c r="G80" s="79"/>
      <c r="H80" s="79"/>
      <c r="I80" s="79"/>
    </row>
    <row r="81" spans="1:9" ht="24.95" customHeight="1" x14ac:dyDescent="0.2">
      <c r="A81" s="343"/>
      <c r="G81" s="101" t="s">
        <v>2500</v>
      </c>
      <c r="H81" s="246" t="s">
        <v>2501</v>
      </c>
      <c r="I81" s="246"/>
    </row>
    <row r="82" spans="1:9" ht="24.95" customHeight="1" x14ac:dyDescent="0.2">
      <c r="A82" s="343"/>
      <c r="B82" s="482" t="s">
        <v>2757</v>
      </c>
      <c r="C82" s="483"/>
      <c r="D82" s="483"/>
      <c r="E82" s="483"/>
      <c r="F82" s="483"/>
      <c r="G82" s="190"/>
      <c r="H82" s="460"/>
      <c r="I82" s="461"/>
    </row>
    <row r="83" spans="1:9" ht="15" customHeight="1" x14ac:dyDescent="0.2">
      <c r="A83" s="343"/>
    </row>
    <row r="84" spans="1:9" ht="15" customHeight="1" x14ac:dyDescent="0.2">
      <c r="A84" s="343"/>
      <c r="G84" s="119"/>
      <c r="H84" s="486" t="s">
        <v>2575</v>
      </c>
      <c r="I84" s="487"/>
    </row>
    <row r="85" spans="1:9" ht="15" customHeight="1" x14ac:dyDescent="0.2">
      <c r="A85" s="343"/>
      <c r="G85" s="19" t="s">
        <v>2574</v>
      </c>
      <c r="H85" s="19" t="s">
        <v>2572</v>
      </c>
      <c r="I85" s="19" t="s">
        <v>2573</v>
      </c>
    </row>
    <row r="86" spans="1:9" ht="15" customHeight="1" x14ac:dyDescent="0.2">
      <c r="A86" s="343"/>
      <c r="B86" s="409" t="s">
        <v>764</v>
      </c>
      <c r="C86" s="409"/>
      <c r="D86" s="409"/>
      <c r="E86" s="409"/>
      <c r="F86" s="410"/>
      <c r="G86" s="191"/>
      <c r="H86" s="109">
        <f>IF(ComboCodResolucion="1-Industrias Agroalimentarias",Hoja4!E2,null)</f>
        <v>44197</v>
      </c>
      <c r="I86" s="110">
        <f>IF(ComboCodResolucion="1-Industrias Agroalimentarias",Hoja4!F2,null)</f>
        <v>44561</v>
      </c>
    </row>
    <row r="87" spans="1:9" ht="15" customHeight="1" x14ac:dyDescent="0.2">
      <c r="A87" s="343"/>
      <c r="B87" s="410" t="s">
        <v>765</v>
      </c>
      <c r="C87" s="481"/>
      <c r="D87" s="481"/>
      <c r="E87" s="481"/>
      <c r="F87" s="481"/>
      <c r="G87" s="191"/>
      <c r="H87" s="111">
        <v>45108</v>
      </c>
      <c r="I87" s="111">
        <v>45473</v>
      </c>
    </row>
    <row r="88" spans="1:9" ht="19.5" hidden="1" customHeight="1" x14ac:dyDescent="0.2">
      <c r="A88" s="343"/>
      <c r="B88" s="231" t="s">
        <v>2725</v>
      </c>
      <c r="C88" s="231"/>
      <c r="D88" s="231"/>
      <c r="E88" s="231"/>
      <c r="F88" s="231"/>
      <c r="G88" s="231"/>
      <c r="H88" s="231"/>
      <c r="I88" s="232"/>
    </row>
    <row r="89" spans="1:9" ht="20.100000000000001" customHeight="1" x14ac:dyDescent="0.2">
      <c r="A89" s="345"/>
    </row>
    <row r="90" spans="1:9" ht="20.100000000000001" customHeight="1" x14ac:dyDescent="0.2"/>
    <row r="91" spans="1:9" ht="20.100000000000001" customHeight="1" x14ac:dyDescent="0.2"/>
    <row r="92" spans="1:9" ht="20.100000000000001" customHeight="1" x14ac:dyDescent="0.2"/>
    <row r="93" spans="1:9" ht="20.100000000000001" customHeight="1" x14ac:dyDescent="0.2"/>
    <row r="94" spans="1:9" ht="20.100000000000001" customHeight="1" x14ac:dyDescent="0.2"/>
    <row r="95" spans="1:9" ht="20.100000000000001" customHeight="1" x14ac:dyDescent="0.2"/>
    <row r="96" spans="1:9"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20.100000000000001" customHeight="1" x14ac:dyDescent="0.2"/>
    <row r="152" ht="20.100000000000001" customHeight="1" x14ac:dyDescent="0.2"/>
    <row r="153" ht="20.100000000000001" customHeight="1" x14ac:dyDescent="0.2"/>
    <row r="154" ht="20.100000000000001" customHeight="1" x14ac:dyDescent="0.2"/>
    <row r="155" ht="20.100000000000001" customHeight="1" x14ac:dyDescent="0.2"/>
    <row r="156" ht="20.100000000000001" customHeight="1" x14ac:dyDescent="0.2"/>
    <row r="157" ht="20.100000000000001" customHeight="1" x14ac:dyDescent="0.2"/>
    <row r="158" ht="20.100000000000001" customHeight="1" x14ac:dyDescent="0.2"/>
    <row r="159" ht="20.100000000000001" customHeight="1" x14ac:dyDescent="0.2"/>
    <row r="160" ht="20.100000000000001" customHeight="1" x14ac:dyDescent="0.2"/>
    <row r="161" ht="20.100000000000001" customHeight="1" x14ac:dyDescent="0.2"/>
    <row r="162" ht="20.100000000000001" customHeight="1" x14ac:dyDescent="0.2"/>
    <row r="163" ht="20.100000000000001" customHeight="1" x14ac:dyDescent="0.2"/>
    <row r="164" ht="20.100000000000001" customHeight="1" x14ac:dyDescent="0.2"/>
    <row r="165" ht="20.100000000000001" customHeight="1" x14ac:dyDescent="0.2"/>
    <row r="166" ht="20.100000000000001" customHeight="1" x14ac:dyDescent="0.2"/>
    <row r="167" ht="20.100000000000001" customHeight="1" x14ac:dyDescent="0.2"/>
    <row r="168" ht="20.100000000000001" customHeight="1" x14ac:dyDescent="0.2"/>
    <row r="169" ht="20.100000000000001" customHeight="1" x14ac:dyDescent="0.2"/>
    <row r="170" ht="20.100000000000001" customHeight="1" x14ac:dyDescent="0.2"/>
    <row r="171" ht="20.100000000000001" customHeight="1" x14ac:dyDescent="0.2"/>
    <row r="172" ht="20.100000000000001" customHeight="1" x14ac:dyDescent="0.2"/>
    <row r="173" ht="20.100000000000001" customHeight="1" x14ac:dyDescent="0.2"/>
    <row r="174" ht="20.100000000000001" customHeight="1" x14ac:dyDescent="0.2"/>
    <row r="175" ht="20.100000000000001" customHeight="1" x14ac:dyDescent="0.2"/>
    <row r="176" ht="20.100000000000001" customHeight="1" x14ac:dyDescent="0.2"/>
    <row r="177" ht="20.100000000000001" customHeight="1" x14ac:dyDescent="0.2"/>
    <row r="178" ht="20.100000000000001" customHeight="1" x14ac:dyDescent="0.2"/>
    <row r="179" ht="20.100000000000001" customHeight="1" x14ac:dyDescent="0.2"/>
    <row r="180" ht="20.100000000000001" customHeight="1" x14ac:dyDescent="0.2"/>
    <row r="181" ht="20.100000000000001" customHeight="1" x14ac:dyDescent="0.2"/>
    <row r="182" ht="20.100000000000001" customHeight="1" x14ac:dyDescent="0.2"/>
    <row r="183" ht="20.100000000000001" customHeight="1" x14ac:dyDescent="0.2"/>
    <row r="184" ht="20.100000000000001" customHeight="1" x14ac:dyDescent="0.2"/>
    <row r="185" ht="20.100000000000001" customHeight="1" x14ac:dyDescent="0.2"/>
    <row r="186" ht="20.100000000000001" customHeight="1" x14ac:dyDescent="0.2"/>
    <row r="187" ht="20.100000000000001" customHeight="1" x14ac:dyDescent="0.2"/>
    <row r="188" ht="20.100000000000001" customHeight="1" x14ac:dyDescent="0.2"/>
    <row r="189" ht="20.100000000000001" customHeight="1" x14ac:dyDescent="0.2"/>
    <row r="190" ht="20.100000000000001" customHeight="1" x14ac:dyDescent="0.2"/>
    <row r="191" ht="20.100000000000001" customHeight="1" x14ac:dyDescent="0.2"/>
    <row r="192" ht="20.100000000000001" customHeight="1" x14ac:dyDescent="0.2"/>
    <row r="193" ht="20.100000000000001" customHeight="1" x14ac:dyDescent="0.2"/>
    <row r="194" ht="20.100000000000001" customHeight="1" x14ac:dyDescent="0.2"/>
    <row r="195" ht="20.100000000000001" customHeight="1" x14ac:dyDescent="0.2"/>
    <row r="196" ht="20.100000000000001" customHeight="1" x14ac:dyDescent="0.2"/>
    <row r="197" ht="20.100000000000001" customHeight="1" x14ac:dyDescent="0.2"/>
    <row r="198" ht="20.100000000000001" customHeight="1" x14ac:dyDescent="0.2"/>
    <row r="199" ht="20.100000000000001" customHeight="1" x14ac:dyDescent="0.2"/>
    <row r="200" ht="20.100000000000001" customHeight="1" x14ac:dyDescent="0.2"/>
    <row r="201" ht="20.100000000000001" customHeight="1" x14ac:dyDescent="0.2"/>
    <row r="202" ht="20.100000000000001" customHeight="1" x14ac:dyDescent="0.2"/>
    <row r="203" ht="20.100000000000001" customHeight="1" x14ac:dyDescent="0.2"/>
    <row r="204" ht="20.100000000000001" customHeight="1" x14ac:dyDescent="0.2"/>
    <row r="205" ht="20.100000000000001" customHeight="1" x14ac:dyDescent="0.2"/>
    <row r="206" ht="20.100000000000001" customHeight="1" x14ac:dyDescent="0.2"/>
    <row r="207" ht="20.100000000000001" customHeight="1" x14ac:dyDescent="0.2"/>
    <row r="208" ht="20.100000000000001" customHeight="1" x14ac:dyDescent="0.2"/>
    <row r="209" ht="20.100000000000001" customHeight="1" x14ac:dyDescent="0.2"/>
    <row r="210" ht="20.100000000000001" customHeight="1" x14ac:dyDescent="0.2"/>
    <row r="211" ht="20.100000000000001" customHeight="1" x14ac:dyDescent="0.2"/>
    <row r="212" ht="20.100000000000001" customHeight="1" x14ac:dyDescent="0.2"/>
    <row r="213" ht="20.100000000000001" customHeight="1" x14ac:dyDescent="0.2"/>
    <row r="214" ht="20.100000000000001" customHeight="1" x14ac:dyDescent="0.2"/>
    <row r="215" ht="20.100000000000001" customHeight="1" x14ac:dyDescent="0.2"/>
    <row r="216" ht="20.100000000000001" customHeight="1" x14ac:dyDescent="0.2"/>
    <row r="217" ht="20.100000000000001" customHeight="1" x14ac:dyDescent="0.2"/>
    <row r="218" ht="20.100000000000001" customHeight="1" x14ac:dyDescent="0.2"/>
    <row r="219" ht="20.100000000000001" customHeight="1" x14ac:dyDescent="0.2"/>
    <row r="220" ht="20.100000000000001" customHeight="1" x14ac:dyDescent="0.2"/>
    <row r="221" ht="20.100000000000001" customHeight="1" x14ac:dyDescent="0.2"/>
    <row r="222" ht="20.100000000000001" customHeight="1" x14ac:dyDescent="0.2"/>
    <row r="223" ht="20.100000000000001" customHeight="1" x14ac:dyDescent="0.2"/>
    <row r="224"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row r="352" ht="20.100000000000001" customHeight="1" x14ac:dyDescent="0.2"/>
    <row r="353" ht="20.100000000000001" customHeight="1" x14ac:dyDescent="0.2"/>
    <row r="354" ht="20.100000000000001" customHeight="1" x14ac:dyDescent="0.2"/>
    <row r="355" ht="20.100000000000001" customHeight="1" x14ac:dyDescent="0.2"/>
    <row r="356" ht="20.100000000000001" customHeight="1" x14ac:dyDescent="0.2"/>
    <row r="357" ht="20.100000000000001" customHeight="1" x14ac:dyDescent="0.2"/>
    <row r="358" ht="20.100000000000001" customHeight="1" x14ac:dyDescent="0.2"/>
    <row r="359" ht="20.100000000000001" customHeight="1" x14ac:dyDescent="0.2"/>
    <row r="360" ht="20.100000000000001" customHeight="1" x14ac:dyDescent="0.2"/>
    <row r="361" ht="20.100000000000001" customHeight="1" x14ac:dyDescent="0.2"/>
    <row r="362" ht="20.100000000000001" customHeight="1" x14ac:dyDescent="0.2"/>
    <row r="363" ht="20.100000000000001" customHeight="1" x14ac:dyDescent="0.2"/>
    <row r="364" ht="20.100000000000001" customHeight="1" x14ac:dyDescent="0.2"/>
    <row r="365" ht="20.100000000000001" customHeight="1" x14ac:dyDescent="0.2"/>
    <row r="366" ht="20.100000000000001" customHeight="1" x14ac:dyDescent="0.2"/>
    <row r="367" ht="20.100000000000001" customHeight="1" x14ac:dyDescent="0.2"/>
    <row r="368" ht="20.100000000000001" customHeight="1" x14ac:dyDescent="0.2"/>
    <row r="369" ht="20.100000000000001" customHeight="1" x14ac:dyDescent="0.2"/>
    <row r="370" ht="20.100000000000001" customHeight="1" x14ac:dyDescent="0.2"/>
    <row r="371" ht="20.100000000000001" customHeight="1" x14ac:dyDescent="0.2"/>
    <row r="372" ht="20.100000000000001" customHeight="1" x14ac:dyDescent="0.2"/>
    <row r="373" ht="20.100000000000001" customHeight="1" x14ac:dyDescent="0.2"/>
    <row r="374" ht="20.100000000000001" customHeight="1" x14ac:dyDescent="0.2"/>
    <row r="375" ht="20.100000000000001" customHeight="1" x14ac:dyDescent="0.2"/>
    <row r="376" ht="20.100000000000001" customHeight="1" x14ac:dyDescent="0.2"/>
    <row r="377" ht="20.100000000000001" customHeight="1" x14ac:dyDescent="0.2"/>
    <row r="378" ht="20.100000000000001" customHeight="1" x14ac:dyDescent="0.2"/>
    <row r="379" ht="20.100000000000001" customHeight="1" x14ac:dyDescent="0.2"/>
    <row r="380" ht="20.100000000000001" customHeight="1" x14ac:dyDescent="0.2"/>
    <row r="381" ht="20.100000000000001" customHeight="1" x14ac:dyDescent="0.2"/>
    <row r="382" ht="20.100000000000001" customHeight="1" x14ac:dyDescent="0.2"/>
    <row r="383" ht="20.100000000000001" customHeight="1" x14ac:dyDescent="0.2"/>
    <row r="384" ht="20.100000000000001" customHeight="1" x14ac:dyDescent="0.2"/>
    <row r="385" ht="20.100000000000001" customHeight="1" x14ac:dyDescent="0.2"/>
    <row r="386" ht="20.100000000000001" customHeight="1" x14ac:dyDescent="0.2"/>
    <row r="387" ht="20.100000000000001" customHeight="1" x14ac:dyDescent="0.2"/>
    <row r="388" ht="20.100000000000001" customHeight="1" x14ac:dyDescent="0.2"/>
    <row r="389" ht="20.100000000000001" customHeight="1" x14ac:dyDescent="0.2"/>
    <row r="390" ht="20.100000000000001" customHeight="1" x14ac:dyDescent="0.2"/>
    <row r="391" ht="20.100000000000001" customHeight="1" x14ac:dyDescent="0.2"/>
    <row r="392" ht="20.100000000000001" customHeight="1" x14ac:dyDescent="0.2"/>
    <row r="393" ht="20.100000000000001" customHeight="1" x14ac:dyDescent="0.2"/>
    <row r="394" ht="20.100000000000001" customHeight="1" x14ac:dyDescent="0.2"/>
    <row r="395" ht="20.100000000000001" customHeight="1" x14ac:dyDescent="0.2"/>
    <row r="396" ht="20.100000000000001" customHeight="1" x14ac:dyDescent="0.2"/>
    <row r="397" ht="20.100000000000001" customHeight="1" x14ac:dyDescent="0.2"/>
    <row r="398" ht="20.100000000000001" customHeight="1" x14ac:dyDescent="0.2"/>
    <row r="399" ht="20.100000000000001" customHeight="1" x14ac:dyDescent="0.2"/>
    <row r="400" ht="20.100000000000001" customHeight="1" x14ac:dyDescent="0.2"/>
    <row r="401" ht="20.100000000000001" customHeight="1" x14ac:dyDescent="0.2"/>
    <row r="402" ht="20.100000000000001" customHeight="1" x14ac:dyDescent="0.2"/>
    <row r="403" ht="20.100000000000001" customHeight="1" x14ac:dyDescent="0.2"/>
    <row r="404" ht="20.100000000000001" customHeight="1" x14ac:dyDescent="0.2"/>
    <row r="405" ht="20.100000000000001" customHeight="1" x14ac:dyDescent="0.2"/>
    <row r="406" ht="20.100000000000001" customHeight="1" x14ac:dyDescent="0.2"/>
    <row r="407" ht="20.100000000000001" customHeight="1" x14ac:dyDescent="0.2"/>
    <row r="408" ht="20.100000000000001" customHeight="1" x14ac:dyDescent="0.2"/>
    <row r="409" ht="20.100000000000001" customHeight="1" x14ac:dyDescent="0.2"/>
    <row r="410" ht="20.100000000000001" customHeight="1" x14ac:dyDescent="0.2"/>
    <row r="411" ht="20.100000000000001" customHeight="1" x14ac:dyDescent="0.2"/>
    <row r="412" ht="20.100000000000001" customHeight="1" x14ac:dyDescent="0.2"/>
    <row r="413" ht="20.100000000000001" customHeight="1" x14ac:dyDescent="0.2"/>
    <row r="414" ht="20.100000000000001" customHeight="1" x14ac:dyDescent="0.2"/>
    <row r="415" ht="20.100000000000001" customHeight="1" x14ac:dyDescent="0.2"/>
    <row r="416" ht="20.100000000000001" customHeight="1" x14ac:dyDescent="0.2"/>
    <row r="417" ht="20.100000000000001" customHeight="1" x14ac:dyDescent="0.2"/>
    <row r="418" ht="20.100000000000001" customHeight="1" x14ac:dyDescent="0.2"/>
    <row r="419" ht="20.100000000000001" customHeight="1" x14ac:dyDescent="0.2"/>
    <row r="420" ht="20.100000000000001" customHeight="1" x14ac:dyDescent="0.2"/>
    <row r="421" ht="20.100000000000001" customHeight="1" x14ac:dyDescent="0.2"/>
    <row r="422" ht="20.100000000000001" customHeight="1" x14ac:dyDescent="0.2"/>
    <row r="423" ht="20.100000000000001" customHeight="1" x14ac:dyDescent="0.2"/>
    <row r="424" ht="20.100000000000001" customHeight="1" x14ac:dyDescent="0.2"/>
    <row r="425" ht="20.100000000000001" customHeight="1" x14ac:dyDescent="0.2"/>
    <row r="426" ht="20.100000000000001" customHeight="1" x14ac:dyDescent="0.2"/>
    <row r="427" ht="20.100000000000001" customHeight="1" x14ac:dyDescent="0.2"/>
    <row r="428" ht="20.100000000000001" customHeight="1" x14ac:dyDescent="0.2"/>
    <row r="429" ht="20.100000000000001" customHeight="1" x14ac:dyDescent="0.2"/>
    <row r="430" ht="20.100000000000001" customHeight="1" x14ac:dyDescent="0.2"/>
    <row r="431" ht="20.100000000000001" customHeight="1" x14ac:dyDescent="0.2"/>
    <row r="432" ht="20.100000000000001" customHeight="1" x14ac:dyDescent="0.2"/>
    <row r="433" ht="20.100000000000001" customHeight="1" x14ac:dyDescent="0.2"/>
    <row r="434" ht="20.100000000000001" customHeight="1" x14ac:dyDescent="0.2"/>
    <row r="435" ht="20.100000000000001" customHeight="1" x14ac:dyDescent="0.2"/>
    <row r="436" ht="20.100000000000001" customHeight="1" x14ac:dyDescent="0.2"/>
    <row r="437" ht="20.100000000000001" customHeight="1" x14ac:dyDescent="0.2"/>
    <row r="438" ht="20.100000000000001" customHeight="1" x14ac:dyDescent="0.2"/>
    <row r="439" ht="20.100000000000001" customHeight="1" x14ac:dyDescent="0.2"/>
    <row r="440" ht="20.100000000000001" customHeight="1" x14ac:dyDescent="0.2"/>
    <row r="441" ht="20.100000000000001" customHeight="1" x14ac:dyDescent="0.2"/>
    <row r="442" ht="20.100000000000001" customHeight="1" x14ac:dyDescent="0.2"/>
    <row r="443" ht="20.100000000000001" customHeight="1" x14ac:dyDescent="0.2"/>
    <row r="444" ht="20.100000000000001" customHeight="1" x14ac:dyDescent="0.2"/>
    <row r="445" ht="20.100000000000001" customHeight="1" x14ac:dyDescent="0.2"/>
    <row r="446" ht="20.100000000000001" customHeight="1" x14ac:dyDescent="0.2"/>
    <row r="447" ht="20.100000000000001" customHeight="1" x14ac:dyDescent="0.2"/>
    <row r="448" ht="20.100000000000001" customHeight="1" x14ac:dyDescent="0.2"/>
    <row r="449" ht="20.100000000000001" customHeight="1" x14ac:dyDescent="0.2"/>
    <row r="450" ht="20.100000000000001" customHeight="1" x14ac:dyDescent="0.2"/>
    <row r="451" ht="20.100000000000001" customHeight="1" x14ac:dyDescent="0.2"/>
    <row r="452" ht="20.100000000000001" customHeight="1" x14ac:dyDescent="0.2"/>
    <row r="453" ht="20.100000000000001" customHeight="1" x14ac:dyDescent="0.2"/>
    <row r="454" ht="20.100000000000001" customHeight="1" x14ac:dyDescent="0.2"/>
    <row r="455" ht="20.100000000000001" customHeight="1" x14ac:dyDescent="0.2"/>
    <row r="456" ht="20.100000000000001" customHeight="1" x14ac:dyDescent="0.2"/>
    <row r="457" ht="20.100000000000001" customHeight="1" x14ac:dyDescent="0.2"/>
    <row r="458" ht="20.100000000000001" customHeight="1" x14ac:dyDescent="0.2"/>
    <row r="459" ht="20.100000000000001" customHeight="1" x14ac:dyDescent="0.2"/>
    <row r="460" ht="20.100000000000001" customHeight="1" x14ac:dyDescent="0.2"/>
    <row r="461" ht="20.100000000000001" customHeight="1" x14ac:dyDescent="0.2"/>
    <row r="462" ht="20.100000000000001" customHeight="1" x14ac:dyDescent="0.2"/>
    <row r="463" ht="20.100000000000001" customHeight="1" x14ac:dyDescent="0.2"/>
    <row r="464" ht="20.100000000000001" customHeight="1" x14ac:dyDescent="0.2"/>
    <row r="465" ht="20.100000000000001" customHeight="1" x14ac:dyDescent="0.2"/>
    <row r="466" ht="20.100000000000001" customHeight="1" x14ac:dyDescent="0.2"/>
    <row r="467" ht="20.100000000000001" customHeight="1" x14ac:dyDescent="0.2"/>
    <row r="468" ht="20.100000000000001" customHeight="1" x14ac:dyDescent="0.2"/>
    <row r="469" ht="20.100000000000001" customHeight="1" x14ac:dyDescent="0.2"/>
    <row r="470" ht="20.100000000000001" customHeight="1" x14ac:dyDescent="0.2"/>
    <row r="471" ht="20.100000000000001" customHeight="1" x14ac:dyDescent="0.2"/>
    <row r="472" ht="20.100000000000001" customHeight="1" x14ac:dyDescent="0.2"/>
    <row r="473" ht="20.100000000000001" customHeight="1" x14ac:dyDescent="0.2"/>
    <row r="474" ht="20.100000000000001" customHeight="1" x14ac:dyDescent="0.2"/>
    <row r="475" ht="20.100000000000001" customHeight="1" x14ac:dyDescent="0.2"/>
    <row r="476" ht="20.100000000000001" customHeight="1" x14ac:dyDescent="0.2"/>
    <row r="477" ht="20.100000000000001" customHeight="1" x14ac:dyDescent="0.2"/>
    <row r="478" ht="20.100000000000001" customHeight="1" x14ac:dyDescent="0.2"/>
    <row r="479" ht="20.100000000000001" customHeight="1" x14ac:dyDescent="0.2"/>
    <row r="480" ht="20.100000000000001" customHeight="1" x14ac:dyDescent="0.2"/>
    <row r="481" ht="20.100000000000001" customHeight="1" x14ac:dyDescent="0.2"/>
    <row r="482" ht="20.100000000000001" customHeight="1" x14ac:dyDescent="0.2"/>
    <row r="483" ht="20.100000000000001" customHeight="1" x14ac:dyDescent="0.2"/>
    <row r="484" ht="20.100000000000001" customHeight="1" x14ac:dyDescent="0.2"/>
    <row r="485" ht="20.100000000000001" customHeight="1" x14ac:dyDescent="0.2"/>
    <row r="486" ht="20.100000000000001" customHeight="1" x14ac:dyDescent="0.2"/>
    <row r="487" ht="20.100000000000001" customHeight="1" x14ac:dyDescent="0.2"/>
    <row r="488" ht="20.100000000000001" customHeight="1" x14ac:dyDescent="0.2"/>
    <row r="489" ht="20.100000000000001" customHeight="1" x14ac:dyDescent="0.2"/>
    <row r="490" ht="20.100000000000001" customHeight="1" x14ac:dyDescent="0.2"/>
    <row r="491" ht="20.100000000000001" customHeight="1" x14ac:dyDescent="0.2"/>
    <row r="492" ht="20.100000000000001" customHeight="1" x14ac:dyDescent="0.2"/>
    <row r="493" ht="20.100000000000001" customHeight="1" x14ac:dyDescent="0.2"/>
    <row r="494" ht="20.100000000000001" customHeight="1" x14ac:dyDescent="0.2"/>
    <row r="495" ht="20.100000000000001" customHeight="1" x14ac:dyDescent="0.2"/>
    <row r="496" ht="20.100000000000001" customHeight="1" x14ac:dyDescent="0.2"/>
    <row r="497" ht="20.100000000000001" customHeight="1" x14ac:dyDescent="0.2"/>
    <row r="498" ht="20.100000000000001" customHeight="1" x14ac:dyDescent="0.2"/>
    <row r="499" ht="20.100000000000001" customHeight="1" x14ac:dyDescent="0.2"/>
    <row r="500" ht="20.100000000000001" customHeight="1" x14ac:dyDescent="0.2"/>
    <row r="501" ht="20.100000000000001" customHeight="1" x14ac:dyDescent="0.2"/>
    <row r="502" ht="20.100000000000001" customHeight="1" x14ac:dyDescent="0.2"/>
    <row r="503" ht="20.100000000000001" customHeight="1" x14ac:dyDescent="0.2"/>
    <row r="504" ht="20.100000000000001" customHeight="1" x14ac:dyDescent="0.2"/>
    <row r="505" ht="20.100000000000001" customHeight="1" x14ac:dyDescent="0.2"/>
    <row r="506" ht="20.100000000000001" customHeight="1" x14ac:dyDescent="0.2"/>
    <row r="507" ht="20.100000000000001" customHeight="1" x14ac:dyDescent="0.2"/>
    <row r="508" ht="20.100000000000001" customHeight="1" x14ac:dyDescent="0.2"/>
    <row r="509" ht="20.100000000000001" customHeight="1" x14ac:dyDescent="0.2"/>
    <row r="510" ht="20.100000000000001" customHeight="1" x14ac:dyDescent="0.2"/>
    <row r="511" ht="20.100000000000001" customHeight="1" x14ac:dyDescent="0.2"/>
    <row r="512" ht="20.100000000000001" customHeight="1" x14ac:dyDescent="0.2"/>
    <row r="513" ht="20.100000000000001" customHeight="1" x14ac:dyDescent="0.2"/>
    <row r="514" ht="20.100000000000001" customHeight="1" x14ac:dyDescent="0.2"/>
    <row r="515" ht="20.100000000000001" customHeight="1" x14ac:dyDescent="0.2"/>
    <row r="516" ht="20.100000000000001" customHeight="1" x14ac:dyDescent="0.2"/>
    <row r="517" ht="20.100000000000001" customHeight="1" x14ac:dyDescent="0.2"/>
    <row r="518" ht="20.100000000000001" customHeight="1" x14ac:dyDescent="0.2"/>
    <row r="519" ht="20.100000000000001" customHeight="1" x14ac:dyDescent="0.2"/>
    <row r="520" ht="20.100000000000001" customHeight="1" x14ac:dyDescent="0.2"/>
    <row r="521" ht="20.100000000000001" customHeight="1" x14ac:dyDescent="0.2"/>
    <row r="522" ht="20.100000000000001" customHeight="1" x14ac:dyDescent="0.2"/>
    <row r="523" ht="20.100000000000001" customHeight="1" x14ac:dyDescent="0.2"/>
    <row r="524" ht="20.100000000000001" customHeight="1" x14ac:dyDescent="0.2"/>
    <row r="525" ht="20.100000000000001" customHeight="1" x14ac:dyDescent="0.2"/>
    <row r="526" ht="20.100000000000001" customHeight="1" x14ac:dyDescent="0.2"/>
    <row r="527" ht="20.100000000000001" customHeight="1" x14ac:dyDescent="0.2"/>
    <row r="528" ht="20.100000000000001" customHeight="1" x14ac:dyDescent="0.2"/>
    <row r="529" ht="20.100000000000001" customHeight="1" x14ac:dyDescent="0.2"/>
    <row r="530" ht="20.100000000000001" customHeight="1" x14ac:dyDescent="0.2"/>
    <row r="531" ht="20.100000000000001" customHeight="1" x14ac:dyDescent="0.2"/>
    <row r="532" ht="20.100000000000001" customHeight="1" x14ac:dyDescent="0.2"/>
    <row r="533" ht="20.100000000000001" customHeight="1" x14ac:dyDescent="0.2"/>
    <row r="534" ht="20.100000000000001" customHeight="1" x14ac:dyDescent="0.2"/>
    <row r="535" ht="20.100000000000001" customHeight="1" x14ac:dyDescent="0.2"/>
    <row r="536" ht="20.100000000000001" customHeight="1" x14ac:dyDescent="0.2"/>
    <row r="537" ht="20.100000000000001" customHeight="1" x14ac:dyDescent="0.2"/>
    <row r="538" ht="20.100000000000001" customHeight="1" x14ac:dyDescent="0.2"/>
    <row r="539" ht="20.100000000000001" customHeight="1" x14ac:dyDescent="0.2"/>
    <row r="540" ht="20.100000000000001" customHeight="1" x14ac:dyDescent="0.2"/>
    <row r="541" ht="20.100000000000001" customHeight="1" x14ac:dyDescent="0.2"/>
    <row r="542" ht="20.100000000000001" customHeight="1" x14ac:dyDescent="0.2"/>
    <row r="543" ht="20.100000000000001" customHeight="1" x14ac:dyDescent="0.2"/>
    <row r="544" ht="20.100000000000001" customHeight="1" x14ac:dyDescent="0.2"/>
    <row r="545" ht="20.100000000000001" customHeight="1" x14ac:dyDescent="0.2"/>
    <row r="546" ht="20.100000000000001" customHeight="1" x14ac:dyDescent="0.2"/>
    <row r="547" ht="20.100000000000001" customHeight="1" x14ac:dyDescent="0.2"/>
    <row r="548" ht="20.100000000000001" customHeight="1" x14ac:dyDescent="0.2"/>
    <row r="549" ht="20.100000000000001" customHeight="1" x14ac:dyDescent="0.2"/>
    <row r="550" ht="20.100000000000001" customHeight="1" x14ac:dyDescent="0.2"/>
    <row r="551" ht="20.100000000000001" customHeight="1" x14ac:dyDescent="0.2"/>
    <row r="552" ht="20.100000000000001" customHeight="1" x14ac:dyDescent="0.2"/>
    <row r="553" ht="20.100000000000001" customHeight="1" x14ac:dyDescent="0.2"/>
    <row r="554" ht="20.100000000000001" customHeight="1" x14ac:dyDescent="0.2"/>
    <row r="555" ht="20.100000000000001" customHeight="1" x14ac:dyDescent="0.2"/>
    <row r="556" ht="20.100000000000001" customHeight="1" x14ac:dyDescent="0.2"/>
    <row r="557" ht="20.100000000000001" customHeight="1" x14ac:dyDescent="0.2"/>
    <row r="558" ht="20.100000000000001" customHeight="1" x14ac:dyDescent="0.2"/>
    <row r="559" ht="20.100000000000001" customHeight="1" x14ac:dyDescent="0.2"/>
    <row r="560" ht="20.100000000000001" customHeight="1" x14ac:dyDescent="0.2"/>
    <row r="561" ht="20.100000000000001" customHeight="1" x14ac:dyDescent="0.2"/>
    <row r="562" ht="20.100000000000001" customHeight="1" x14ac:dyDescent="0.2"/>
    <row r="563" ht="20.100000000000001" customHeight="1" x14ac:dyDescent="0.2"/>
    <row r="564" ht="20.100000000000001" customHeight="1" x14ac:dyDescent="0.2"/>
  </sheetData>
  <sheetProtection password="EAC8" sheet="1" objects="1" scenarios="1" selectLockedCells="1"/>
  <mergeCells count="126">
    <mergeCell ref="A6:A89"/>
    <mergeCell ref="B88:I88"/>
    <mergeCell ref="H37:I37"/>
    <mergeCell ref="F77:I77"/>
    <mergeCell ref="C74:I74"/>
    <mergeCell ref="B86:F86"/>
    <mergeCell ref="B87:F87"/>
    <mergeCell ref="H82:I82"/>
    <mergeCell ref="B82:F82"/>
    <mergeCell ref="B79:E79"/>
    <mergeCell ref="F79:I79"/>
    <mergeCell ref="H81:I81"/>
    <mergeCell ref="H84:I84"/>
    <mergeCell ref="C68:I68"/>
    <mergeCell ref="C69:I69"/>
    <mergeCell ref="C70:I70"/>
    <mergeCell ref="B78:E78"/>
    <mergeCell ref="F78:I78"/>
    <mergeCell ref="C71:I71"/>
    <mergeCell ref="C72:I72"/>
    <mergeCell ref="C73:I73"/>
    <mergeCell ref="B76:I76"/>
    <mergeCell ref="B77:E77"/>
    <mergeCell ref="B67:I67"/>
    <mergeCell ref="B57:E57"/>
    <mergeCell ref="B61:I61"/>
    <mergeCell ref="F62:I62"/>
    <mergeCell ref="B62:E62"/>
    <mergeCell ref="B54:E54"/>
    <mergeCell ref="B63:E63"/>
    <mergeCell ref="F63:I63"/>
    <mergeCell ref="B56:E56"/>
    <mergeCell ref="B55:E55"/>
    <mergeCell ref="B64:E64"/>
    <mergeCell ref="H56:I56"/>
    <mergeCell ref="F64:I64"/>
    <mergeCell ref="B59:E59"/>
    <mergeCell ref="G59:I59"/>
    <mergeCell ref="B5:I5"/>
    <mergeCell ref="B49:I49"/>
    <mergeCell ref="B50:E50"/>
    <mergeCell ref="F50:G50"/>
    <mergeCell ref="H50:I50"/>
    <mergeCell ref="G18:I18"/>
    <mergeCell ref="G22:I22"/>
    <mergeCell ref="C22:E22"/>
    <mergeCell ref="D11:E11"/>
    <mergeCell ref="B11:C11"/>
    <mergeCell ref="H52:I52"/>
    <mergeCell ref="H53:I53"/>
    <mergeCell ref="B41:I41"/>
    <mergeCell ref="F34:G34"/>
    <mergeCell ref="C18:E18"/>
    <mergeCell ref="B25:I25"/>
    <mergeCell ref="C26:I26"/>
    <mergeCell ref="G19:I19"/>
    <mergeCell ref="G20:I20"/>
    <mergeCell ref="F43:G43"/>
    <mergeCell ref="F38:G38"/>
    <mergeCell ref="F35:G35"/>
    <mergeCell ref="F39:G39"/>
    <mergeCell ref="G21:I21"/>
    <mergeCell ref="F54:G54"/>
    <mergeCell ref="F56:G56"/>
    <mergeCell ref="F55:G55"/>
    <mergeCell ref="H54:I54"/>
    <mergeCell ref="C27:I27"/>
    <mergeCell ref="C28:I28"/>
    <mergeCell ref="H55:I55"/>
    <mergeCell ref="F44:G44"/>
    <mergeCell ref="H44:I44"/>
    <mergeCell ref="F45:G45"/>
    <mergeCell ref="C21:E21"/>
    <mergeCell ref="C23:E23"/>
    <mergeCell ref="B44:E44"/>
    <mergeCell ref="H45:I45"/>
    <mergeCell ref="F51:G51"/>
    <mergeCell ref="B51:E51"/>
    <mergeCell ref="B6:E7"/>
    <mergeCell ref="F6:I7"/>
    <mergeCell ref="H39:I39"/>
    <mergeCell ref="H35:I35"/>
    <mergeCell ref="F36:G36"/>
    <mergeCell ref="H34:I34"/>
    <mergeCell ref="B36:E36"/>
    <mergeCell ref="B12:I12"/>
    <mergeCell ref="B13:I13"/>
    <mergeCell ref="B37:E37"/>
    <mergeCell ref="C19:E19"/>
    <mergeCell ref="C20:E20"/>
    <mergeCell ref="B17:I17"/>
    <mergeCell ref="F37:G37"/>
    <mergeCell ref="F33:G33"/>
    <mergeCell ref="H36:I36"/>
    <mergeCell ref="B38:E38"/>
    <mergeCell ref="B9:I9"/>
    <mergeCell ref="B10:C10"/>
    <mergeCell ref="B16:I16"/>
    <mergeCell ref="D10:G10"/>
    <mergeCell ref="H10:I10"/>
    <mergeCell ref="B39:E39"/>
    <mergeCell ref="B32:I32"/>
    <mergeCell ref="F65:I65"/>
    <mergeCell ref="F53:G53"/>
    <mergeCell ref="F52:G52"/>
    <mergeCell ref="B53:E53"/>
    <mergeCell ref="B52:E52"/>
    <mergeCell ref="H51:I51"/>
    <mergeCell ref="F57:G57"/>
    <mergeCell ref="H57:I57"/>
    <mergeCell ref="B14:E14"/>
    <mergeCell ref="F14:I14"/>
    <mergeCell ref="B47:E47"/>
    <mergeCell ref="C30:I30"/>
    <mergeCell ref="H38:I38"/>
    <mergeCell ref="B35:E35"/>
    <mergeCell ref="B43:E43"/>
    <mergeCell ref="C29:I29"/>
    <mergeCell ref="B34:E34"/>
    <mergeCell ref="B45:E45"/>
    <mergeCell ref="H43:I43"/>
    <mergeCell ref="B42:E42"/>
    <mergeCell ref="B33:E33"/>
    <mergeCell ref="H33:I33"/>
    <mergeCell ref="F42:G42"/>
    <mergeCell ref="H42:I42"/>
  </mergeCells>
  <phoneticPr fontId="5" type="noConversion"/>
  <dataValidations count="14">
    <dataValidation type="list" allowBlank="1" showInputMessage="1" showErrorMessage="1" sqref="F77:F79 F14:I14">
      <formula1>ConcatenadoCNAES</formula1>
    </dataValidation>
    <dataValidation type="decimal" allowBlank="1" showInputMessage="1" showErrorMessage="1" sqref="H52:I52 H55:I56 H53 H82:I82">
      <formula1>0</formula1>
      <formula2>9999999999999</formula2>
    </dataValidation>
    <dataValidation type="list" allowBlank="1" showInputMessage="1" showErrorMessage="1" sqref="D11:E11 D15:E15">
      <formula1>Municipios</formula1>
    </dataValidation>
    <dataValidation type="textLength" allowBlank="1" showInputMessage="1" showErrorMessage="1" sqref="D10:G10">
      <formula1>0</formula1>
      <formula2>40</formula2>
    </dataValidation>
    <dataValidation type="textLength" allowBlank="1" showInputMessage="1" showErrorMessage="1" sqref="I15 I11 G11 G15">
      <formula1>0</formula1>
      <formula2>5</formula2>
    </dataValidation>
    <dataValidation type="date" allowBlank="1" showInputMessage="1" showErrorMessage="1" error="La fecha no debe ser posterior al 31/03/2019." sqref="H86:I86">
      <formula1>41640</formula1>
      <formula2>44927</formula2>
    </dataValidation>
    <dataValidation type="whole" allowBlank="1" showInputMessage="1" showErrorMessage="1" sqref="G82">
      <formula1>2000</formula1>
      <formula2>2021</formula2>
    </dataValidation>
    <dataValidation type="date" allowBlank="1" showInputMessage="1" showErrorMessage="1" errorTitle="Error Fecha Incorrecta" error="La fecha no debe ser posterior al 30/06/2019" sqref="F65:I66">
      <formula1>1</formula1>
      <formula2>43646</formula2>
    </dataValidation>
    <dataValidation type="textLength" allowBlank="1" showInputMessage="1" showErrorMessage="1" error="El texto máximo es de 255 caracteres" prompt="El texto máximo es de 255 caracteres" sqref="F6">
      <formula1>0</formula1>
      <formula2>255</formula2>
    </dataValidation>
    <dataValidation type="list" allowBlank="1" showInputMessage="1" showErrorMessage="1" errorTitle="Error Fecha Incorrecta" error="La fecha no debe ser posterior al 31/03/2021" sqref="F64:I64">
      <formula1>IF(LEFT(ComboCodResolucion)="1", FecFinInverAGRO, FecFinInverPYMES)</formula1>
    </dataValidation>
    <dataValidation type="date" allowBlank="1" showInputMessage="1" showErrorMessage="1" errorTitle="Error Fecha Incorrecta" error="La fecha no debe ser posterior al 31/12/2022" sqref="F63:I63">
      <formula1>44197</formula1>
      <formula2>44926</formula2>
    </dataValidation>
    <dataValidation type="textLength" allowBlank="1" showInputMessage="1" showErrorMessage="1" errorTitle="Error" error="La longitud máxima es de 700 caracteres" sqref="B13:I13">
      <formula1>0</formula1>
      <formula2>700</formula2>
    </dataValidation>
    <dataValidation type="list" allowBlank="1" showDropDown="1" showInputMessage="1" showErrorMessage="1" errorTitle="Información" error="El valor introducido en la celda tiene que ser la palabra VERDADERO o FALSO, pulse el botón escape “ESC” del teclado y marque o desmarque la opción." sqref="B26:B30 F47 B68:B74">
      <formula1>ValoresCheck</formula1>
    </dataValidation>
    <dataValidation type="list" allowBlank="1" showDropDown="1" showInputMessage="1" showErrorMessage="1" errorTitle="Inforamción" error="El valor introducido en la celda tiene que ser la palabra VERDADERO o FALSO, pulse el botón escape “ESC” del teclado y marque o desmarque la opción." sqref="B18:B23 F18:F22">
      <formula1>ValoresCheck</formula1>
    </dataValidation>
  </dataValidations>
  <printOptions horizontalCentered="1"/>
  <pageMargins left="0.78740157480314965" right="0.78740157480314965" top="0.98425196850393704" bottom="0.98425196850393704" header="0" footer="0"/>
  <pageSetup paperSize="9" scale="82" fitToHeight="2" orientation="portrait" r:id="rId1"/>
  <headerFooter alignWithMargins="0"/>
  <ignoredErrors>
    <ignoredError sqref="F54"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5607" r:id="rId4" name="Option Button 247">
              <controlPr locked="0" defaultSize="0" autoFill="0" autoLine="0" autoPict="0">
                <anchor moveWithCells="1" sizeWithCells="1">
                  <from>
                    <xdr:col>0</xdr:col>
                    <xdr:colOff>0</xdr:colOff>
                    <xdr:row>51</xdr:row>
                    <xdr:rowOff>152400</xdr:rowOff>
                  </from>
                  <to>
                    <xdr:col>0</xdr:col>
                    <xdr:colOff>0</xdr:colOff>
                    <xdr:row>51</xdr:row>
                    <xdr:rowOff>152400</xdr:rowOff>
                  </to>
                </anchor>
              </controlPr>
            </control>
          </mc:Choice>
        </mc:AlternateContent>
        <mc:AlternateContent xmlns:mc="http://schemas.openxmlformats.org/markup-compatibility/2006">
          <mc:Choice Requires="x14">
            <control shapeId="15608" r:id="rId5" name="Option Button 248">
              <controlPr defaultSize="0" autoFill="0" autoLine="0" autoPict="0">
                <anchor moveWithCells="1" sizeWithCells="1">
                  <from>
                    <xdr:col>0</xdr:col>
                    <xdr:colOff>0</xdr:colOff>
                    <xdr:row>51</xdr:row>
                    <xdr:rowOff>152400</xdr:rowOff>
                  </from>
                  <to>
                    <xdr:col>0</xdr:col>
                    <xdr:colOff>0</xdr:colOff>
                    <xdr:row>51</xdr:row>
                    <xdr:rowOff>152400</xdr:rowOff>
                  </to>
                </anchor>
              </controlPr>
            </control>
          </mc:Choice>
        </mc:AlternateContent>
        <mc:AlternateContent xmlns:mc="http://schemas.openxmlformats.org/markup-compatibility/2006">
          <mc:Choice Requires="x14">
            <control shapeId="15680" r:id="rId6" name="CheckA1">
              <controlPr defaultSize="0" autoFill="0" autoLine="0" autoPict="0">
                <anchor>
                  <from>
                    <xdr:col>1</xdr:col>
                    <xdr:colOff>19050</xdr:colOff>
                    <xdr:row>17</xdr:row>
                    <xdr:rowOff>9525</xdr:rowOff>
                  </from>
                  <to>
                    <xdr:col>2</xdr:col>
                    <xdr:colOff>9525</xdr:colOff>
                    <xdr:row>17</xdr:row>
                    <xdr:rowOff>190500</xdr:rowOff>
                  </to>
                </anchor>
              </controlPr>
            </control>
          </mc:Choice>
        </mc:AlternateContent>
        <mc:AlternateContent xmlns:mc="http://schemas.openxmlformats.org/markup-compatibility/2006">
          <mc:Choice Requires="x14">
            <control shapeId="15690" r:id="rId7" name="Option Button 330">
              <controlPr locked="0" defaultSize="0" autoFill="0" autoLine="0" autoPict="0">
                <anchor moveWithCells="1" sizeWithCells="1">
                  <from>
                    <xdr:col>0</xdr:col>
                    <xdr:colOff>0</xdr:colOff>
                    <xdr:row>51</xdr:row>
                    <xdr:rowOff>152400</xdr:rowOff>
                  </from>
                  <to>
                    <xdr:col>0</xdr:col>
                    <xdr:colOff>0</xdr:colOff>
                    <xdr:row>51</xdr:row>
                    <xdr:rowOff>152400</xdr:rowOff>
                  </to>
                </anchor>
              </controlPr>
            </control>
          </mc:Choice>
        </mc:AlternateContent>
        <mc:AlternateContent xmlns:mc="http://schemas.openxmlformats.org/markup-compatibility/2006">
          <mc:Choice Requires="x14">
            <control shapeId="15691" r:id="rId8" name="Option Button 331">
              <controlPr defaultSize="0" autoFill="0" autoLine="0" autoPict="0">
                <anchor moveWithCells="1" sizeWithCells="1">
                  <from>
                    <xdr:col>0</xdr:col>
                    <xdr:colOff>0</xdr:colOff>
                    <xdr:row>51</xdr:row>
                    <xdr:rowOff>152400</xdr:rowOff>
                  </from>
                  <to>
                    <xdr:col>0</xdr:col>
                    <xdr:colOff>0</xdr:colOff>
                    <xdr:row>51</xdr:row>
                    <xdr:rowOff>152400</xdr:rowOff>
                  </to>
                </anchor>
              </controlPr>
            </control>
          </mc:Choice>
        </mc:AlternateContent>
        <mc:AlternateContent xmlns:mc="http://schemas.openxmlformats.org/markup-compatibility/2006">
          <mc:Choice Requires="x14">
            <control shapeId="15747" r:id="rId9" name="CheckA3">
              <controlPr defaultSize="0" autoFill="0" autoLine="0" autoPict="0">
                <anchor>
                  <from>
                    <xdr:col>1</xdr:col>
                    <xdr:colOff>19050</xdr:colOff>
                    <xdr:row>19</xdr:row>
                    <xdr:rowOff>38100</xdr:rowOff>
                  </from>
                  <to>
                    <xdr:col>2</xdr:col>
                    <xdr:colOff>9525</xdr:colOff>
                    <xdr:row>19</xdr:row>
                    <xdr:rowOff>219075</xdr:rowOff>
                  </to>
                </anchor>
              </controlPr>
            </control>
          </mc:Choice>
        </mc:AlternateContent>
        <mc:AlternateContent xmlns:mc="http://schemas.openxmlformats.org/markup-compatibility/2006">
          <mc:Choice Requires="x14">
            <control shapeId="15748" r:id="rId10" name="CheckA4">
              <controlPr defaultSize="0" autoFill="0" autoLine="0" autoPict="0">
                <anchor>
                  <from>
                    <xdr:col>1</xdr:col>
                    <xdr:colOff>19050</xdr:colOff>
                    <xdr:row>20</xdr:row>
                    <xdr:rowOff>47625</xdr:rowOff>
                  </from>
                  <to>
                    <xdr:col>2</xdr:col>
                    <xdr:colOff>9525</xdr:colOff>
                    <xdr:row>20</xdr:row>
                    <xdr:rowOff>228600</xdr:rowOff>
                  </to>
                </anchor>
              </controlPr>
            </control>
          </mc:Choice>
        </mc:AlternateContent>
        <mc:AlternateContent xmlns:mc="http://schemas.openxmlformats.org/markup-compatibility/2006">
          <mc:Choice Requires="x14">
            <control shapeId="15749" r:id="rId11" name="CheckA5">
              <controlPr defaultSize="0" autoFill="0" autoLine="0" autoPict="0">
                <anchor>
                  <from>
                    <xdr:col>1</xdr:col>
                    <xdr:colOff>19050</xdr:colOff>
                    <xdr:row>21</xdr:row>
                    <xdr:rowOff>47625</xdr:rowOff>
                  </from>
                  <to>
                    <xdr:col>2</xdr:col>
                    <xdr:colOff>9525</xdr:colOff>
                    <xdr:row>21</xdr:row>
                    <xdr:rowOff>228600</xdr:rowOff>
                  </to>
                </anchor>
              </controlPr>
            </control>
          </mc:Choice>
        </mc:AlternateContent>
        <mc:AlternateContent xmlns:mc="http://schemas.openxmlformats.org/markup-compatibility/2006">
          <mc:Choice Requires="x14">
            <control shapeId="15750" r:id="rId12" name="CheckA2">
              <controlPr defaultSize="0" autoFill="0" autoLine="0" autoPict="0">
                <anchor>
                  <from>
                    <xdr:col>1</xdr:col>
                    <xdr:colOff>19050</xdr:colOff>
                    <xdr:row>18</xdr:row>
                    <xdr:rowOff>28575</xdr:rowOff>
                  </from>
                  <to>
                    <xdr:col>2</xdr:col>
                    <xdr:colOff>9525</xdr:colOff>
                    <xdr:row>18</xdr:row>
                    <xdr:rowOff>209550</xdr:rowOff>
                  </to>
                </anchor>
              </controlPr>
            </control>
          </mc:Choice>
        </mc:AlternateContent>
        <mc:AlternateContent xmlns:mc="http://schemas.openxmlformats.org/markup-compatibility/2006">
          <mc:Choice Requires="x14">
            <control shapeId="15846" r:id="rId13" name="CheckA6">
              <controlPr defaultSize="0" autoFill="0" autoLine="0" autoPict="0">
                <anchor>
                  <from>
                    <xdr:col>1</xdr:col>
                    <xdr:colOff>19050</xdr:colOff>
                    <xdr:row>22</xdr:row>
                    <xdr:rowOff>38100</xdr:rowOff>
                  </from>
                  <to>
                    <xdr:col>2</xdr:col>
                    <xdr:colOff>9525</xdr:colOff>
                    <xdr:row>22</xdr:row>
                    <xdr:rowOff>200025</xdr:rowOff>
                  </to>
                </anchor>
              </controlPr>
            </control>
          </mc:Choice>
        </mc:AlternateContent>
        <mc:AlternateContent xmlns:mc="http://schemas.openxmlformats.org/markup-compatibility/2006">
          <mc:Choice Requires="x14">
            <control shapeId="15985" r:id="rId14" name="CheckA7">
              <controlPr defaultSize="0" autoFill="0" autoLine="0" autoPict="0">
                <anchor>
                  <from>
                    <xdr:col>5</xdr:col>
                    <xdr:colOff>0</xdr:colOff>
                    <xdr:row>17</xdr:row>
                    <xdr:rowOff>9525</xdr:rowOff>
                  </from>
                  <to>
                    <xdr:col>5</xdr:col>
                    <xdr:colOff>276225</xdr:colOff>
                    <xdr:row>17</xdr:row>
                    <xdr:rowOff>190500</xdr:rowOff>
                  </to>
                </anchor>
              </controlPr>
            </control>
          </mc:Choice>
        </mc:AlternateContent>
        <mc:AlternateContent xmlns:mc="http://schemas.openxmlformats.org/markup-compatibility/2006">
          <mc:Choice Requires="x14">
            <control shapeId="15986" r:id="rId15" name="CheckA8">
              <controlPr defaultSize="0" autoFill="0" autoLine="0" autoPict="0">
                <anchor>
                  <from>
                    <xdr:col>5</xdr:col>
                    <xdr:colOff>0</xdr:colOff>
                    <xdr:row>18</xdr:row>
                    <xdr:rowOff>28575</xdr:rowOff>
                  </from>
                  <to>
                    <xdr:col>5</xdr:col>
                    <xdr:colOff>276225</xdr:colOff>
                    <xdr:row>18</xdr:row>
                    <xdr:rowOff>209550</xdr:rowOff>
                  </to>
                </anchor>
              </controlPr>
            </control>
          </mc:Choice>
        </mc:AlternateContent>
        <mc:AlternateContent xmlns:mc="http://schemas.openxmlformats.org/markup-compatibility/2006">
          <mc:Choice Requires="x14">
            <control shapeId="15987" r:id="rId16" name="CheckA9">
              <controlPr defaultSize="0" autoFill="0" autoLine="0" autoPict="0">
                <anchor>
                  <from>
                    <xdr:col>5</xdr:col>
                    <xdr:colOff>0</xdr:colOff>
                    <xdr:row>19</xdr:row>
                    <xdr:rowOff>38100</xdr:rowOff>
                  </from>
                  <to>
                    <xdr:col>5</xdr:col>
                    <xdr:colOff>276225</xdr:colOff>
                    <xdr:row>19</xdr:row>
                    <xdr:rowOff>219075</xdr:rowOff>
                  </to>
                </anchor>
              </controlPr>
            </control>
          </mc:Choice>
        </mc:AlternateContent>
        <mc:AlternateContent xmlns:mc="http://schemas.openxmlformats.org/markup-compatibility/2006">
          <mc:Choice Requires="x14">
            <control shapeId="16157" r:id="rId17" name="CheckN1">
              <controlPr defaultSize="0" autoFill="0" autoLine="0" autoPict="0">
                <anchor>
                  <from>
                    <xdr:col>1</xdr:col>
                    <xdr:colOff>28575</xdr:colOff>
                    <xdr:row>30</xdr:row>
                    <xdr:rowOff>123825</xdr:rowOff>
                  </from>
                  <to>
                    <xdr:col>1</xdr:col>
                    <xdr:colOff>266700</xdr:colOff>
                    <xdr:row>31</xdr:row>
                    <xdr:rowOff>152400</xdr:rowOff>
                  </to>
                </anchor>
              </controlPr>
            </control>
          </mc:Choice>
        </mc:AlternateContent>
        <mc:AlternateContent xmlns:mc="http://schemas.openxmlformats.org/markup-compatibility/2006">
          <mc:Choice Requires="x14">
            <control shapeId="29786" r:id="rId18" name="CheckA10">
              <controlPr defaultSize="0" autoFill="0" autoLine="0" autoPict="0">
                <anchor>
                  <from>
                    <xdr:col>5</xdr:col>
                    <xdr:colOff>9525</xdr:colOff>
                    <xdr:row>20</xdr:row>
                    <xdr:rowOff>47625</xdr:rowOff>
                  </from>
                  <to>
                    <xdr:col>6</xdr:col>
                    <xdr:colOff>9525</xdr:colOff>
                    <xdr:row>20</xdr:row>
                    <xdr:rowOff>228600</xdr:rowOff>
                  </to>
                </anchor>
              </controlPr>
            </control>
          </mc:Choice>
        </mc:AlternateContent>
        <mc:AlternateContent xmlns:mc="http://schemas.openxmlformats.org/markup-compatibility/2006">
          <mc:Choice Requires="x14">
            <control shapeId="29787" r:id="rId19" name="CheckA11">
              <controlPr defaultSize="0" autoFill="0" autoLine="0" autoPict="0">
                <anchor>
                  <from>
                    <xdr:col>5</xdr:col>
                    <xdr:colOff>9525</xdr:colOff>
                    <xdr:row>21</xdr:row>
                    <xdr:rowOff>47625</xdr:rowOff>
                  </from>
                  <to>
                    <xdr:col>6</xdr:col>
                    <xdr:colOff>9525</xdr:colOff>
                    <xdr:row>21</xdr:row>
                    <xdr:rowOff>228600</xdr:rowOff>
                  </to>
                </anchor>
              </controlPr>
            </control>
          </mc:Choice>
        </mc:AlternateContent>
        <mc:AlternateContent xmlns:mc="http://schemas.openxmlformats.org/markup-compatibility/2006">
          <mc:Choice Requires="x14">
            <control shapeId="29903" r:id="rId20" name="CheckImasD">
              <controlPr locked="0" defaultSize="0" autoFill="0" autoLine="0" autoPict="0">
                <anchor moveWithCells="1">
                  <from>
                    <xdr:col>4</xdr:col>
                    <xdr:colOff>1171575</xdr:colOff>
                    <xdr:row>58</xdr:row>
                    <xdr:rowOff>0</xdr:rowOff>
                  </from>
                  <to>
                    <xdr:col>6</xdr:col>
                    <xdr:colOff>38100</xdr:colOff>
                    <xdr:row>60</xdr:row>
                    <xdr:rowOff>190500</xdr:rowOff>
                  </to>
                </anchor>
              </controlPr>
            </control>
          </mc:Choice>
        </mc:AlternateContent>
        <mc:AlternateContent xmlns:mc="http://schemas.openxmlformats.org/markup-compatibility/2006">
          <mc:Choice Requires="x14">
            <control shapeId="30014" r:id="rId21" name="CheckOri1">
              <controlPr defaultSize="0" autoFill="0" autoLine="0" autoPict="0">
                <anchor>
                  <from>
                    <xdr:col>1</xdr:col>
                    <xdr:colOff>28575</xdr:colOff>
                    <xdr:row>81</xdr:row>
                    <xdr:rowOff>114300</xdr:rowOff>
                  </from>
                  <to>
                    <xdr:col>2</xdr:col>
                    <xdr:colOff>0</xdr:colOff>
                    <xdr:row>82</xdr:row>
                    <xdr:rowOff>28575</xdr:rowOff>
                  </to>
                </anchor>
              </controlPr>
            </control>
          </mc:Choice>
        </mc:AlternateContent>
        <mc:AlternateContent xmlns:mc="http://schemas.openxmlformats.org/markup-compatibility/2006">
          <mc:Choice Requires="x14">
            <control shapeId="30016" r:id="rId22" name="CheckOri3">
              <controlPr defaultSize="0" autoFill="0" autoLine="0" autoPict="0">
                <anchor>
                  <from>
                    <xdr:col>1</xdr:col>
                    <xdr:colOff>28575</xdr:colOff>
                    <xdr:row>83</xdr:row>
                    <xdr:rowOff>85725</xdr:rowOff>
                  </from>
                  <to>
                    <xdr:col>2</xdr:col>
                    <xdr:colOff>0</xdr:colOff>
                    <xdr:row>84</xdr:row>
                    <xdr:rowOff>104775</xdr:rowOff>
                  </to>
                </anchor>
              </controlPr>
            </control>
          </mc:Choice>
        </mc:AlternateContent>
        <mc:AlternateContent xmlns:mc="http://schemas.openxmlformats.org/markup-compatibility/2006">
          <mc:Choice Requires="x14">
            <control shapeId="30017" r:id="rId23" name="CheckOri4">
              <controlPr defaultSize="0" autoFill="0" autoLine="0" autoPict="0">
                <anchor>
                  <from>
                    <xdr:col>1</xdr:col>
                    <xdr:colOff>19050</xdr:colOff>
                    <xdr:row>84</xdr:row>
                    <xdr:rowOff>142875</xdr:rowOff>
                  </from>
                  <to>
                    <xdr:col>1</xdr:col>
                    <xdr:colOff>276225</xdr:colOff>
                    <xdr:row>85</xdr:row>
                    <xdr:rowOff>180975</xdr:rowOff>
                  </to>
                </anchor>
              </controlPr>
            </control>
          </mc:Choice>
        </mc:AlternateContent>
        <mc:AlternateContent xmlns:mc="http://schemas.openxmlformats.org/markup-compatibility/2006">
          <mc:Choice Requires="x14">
            <control shapeId="30018" r:id="rId24" name="CheckOri5">
              <controlPr defaultSize="0" autoFill="0" autoLine="0" autoPict="0">
                <anchor>
                  <from>
                    <xdr:col>1</xdr:col>
                    <xdr:colOff>19050</xdr:colOff>
                    <xdr:row>86</xdr:row>
                    <xdr:rowOff>19050</xdr:rowOff>
                  </from>
                  <to>
                    <xdr:col>1</xdr:col>
                    <xdr:colOff>276225</xdr:colOff>
                    <xdr:row>88</xdr:row>
                    <xdr:rowOff>57150</xdr:rowOff>
                  </to>
                </anchor>
              </controlPr>
            </control>
          </mc:Choice>
        </mc:AlternateContent>
        <mc:AlternateContent xmlns:mc="http://schemas.openxmlformats.org/markup-compatibility/2006">
          <mc:Choice Requires="x14">
            <control shapeId="30019" r:id="rId25" name="CheckOri6">
              <controlPr defaultSize="0" autoFill="0" autoLine="0" autoPict="0">
                <anchor>
                  <from>
                    <xdr:col>1</xdr:col>
                    <xdr:colOff>19050</xdr:colOff>
                    <xdr:row>88</xdr:row>
                    <xdr:rowOff>85725</xdr:rowOff>
                  </from>
                  <to>
                    <xdr:col>1</xdr:col>
                    <xdr:colOff>276225</xdr:colOff>
                    <xdr:row>89</xdr:row>
                    <xdr:rowOff>66675</xdr:rowOff>
                  </to>
                </anchor>
              </controlPr>
            </control>
          </mc:Choice>
        </mc:AlternateContent>
        <mc:AlternateContent xmlns:mc="http://schemas.openxmlformats.org/markup-compatibility/2006">
          <mc:Choice Requires="x14">
            <control shapeId="30020" r:id="rId26" name="CheckOri7">
              <controlPr defaultSize="0" autoFill="0" autoLine="0" autoPict="0">
                <anchor>
                  <from>
                    <xdr:col>1</xdr:col>
                    <xdr:colOff>19050</xdr:colOff>
                    <xdr:row>89</xdr:row>
                    <xdr:rowOff>85725</xdr:rowOff>
                  </from>
                  <to>
                    <xdr:col>1</xdr:col>
                    <xdr:colOff>276225</xdr:colOff>
                    <xdr:row>90</xdr:row>
                    <xdr:rowOff>57150</xdr:rowOff>
                  </to>
                </anchor>
              </controlPr>
            </control>
          </mc:Choice>
        </mc:AlternateContent>
        <mc:AlternateContent xmlns:mc="http://schemas.openxmlformats.org/markup-compatibility/2006">
          <mc:Choice Requires="x14">
            <control shapeId="35945" r:id="rId27" name="CheckN2">
              <controlPr defaultSize="0" autoFill="0" autoLine="0" autoPict="0">
                <anchor>
                  <from>
                    <xdr:col>1</xdr:col>
                    <xdr:colOff>19050</xdr:colOff>
                    <xdr:row>31</xdr:row>
                    <xdr:rowOff>219075</xdr:rowOff>
                  </from>
                  <to>
                    <xdr:col>1</xdr:col>
                    <xdr:colOff>257175</xdr:colOff>
                    <xdr:row>32</xdr:row>
                    <xdr:rowOff>161925</xdr:rowOff>
                  </to>
                </anchor>
              </controlPr>
            </control>
          </mc:Choice>
        </mc:AlternateContent>
        <mc:AlternateContent xmlns:mc="http://schemas.openxmlformats.org/markup-compatibility/2006">
          <mc:Choice Requires="x14">
            <control shapeId="35946" r:id="rId28" name="CheckN3">
              <controlPr defaultSize="0" autoFill="0" autoLine="0" autoPict="0">
                <anchor>
                  <from>
                    <xdr:col>1</xdr:col>
                    <xdr:colOff>19050</xdr:colOff>
                    <xdr:row>32</xdr:row>
                    <xdr:rowOff>209550</xdr:rowOff>
                  </from>
                  <to>
                    <xdr:col>1</xdr:col>
                    <xdr:colOff>257175</xdr:colOff>
                    <xdr:row>33</xdr:row>
                    <xdr:rowOff>152400</xdr:rowOff>
                  </to>
                </anchor>
              </controlPr>
            </control>
          </mc:Choice>
        </mc:AlternateContent>
        <mc:AlternateContent xmlns:mc="http://schemas.openxmlformats.org/markup-compatibility/2006">
          <mc:Choice Requires="x14">
            <control shapeId="35947" r:id="rId29" name="CheckN4">
              <controlPr defaultSize="0" autoFill="0" autoLine="0" autoPict="0">
                <anchor>
                  <from>
                    <xdr:col>1</xdr:col>
                    <xdr:colOff>19050</xdr:colOff>
                    <xdr:row>33</xdr:row>
                    <xdr:rowOff>219075</xdr:rowOff>
                  </from>
                  <to>
                    <xdr:col>1</xdr:col>
                    <xdr:colOff>257175</xdr:colOff>
                    <xdr:row>34</xdr:row>
                    <xdr:rowOff>161925</xdr:rowOff>
                  </to>
                </anchor>
              </controlPr>
            </control>
          </mc:Choice>
        </mc:AlternateContent>
        <mc:AlternateContent xmlns:mc="http://schemas.openxmlformats.org/markup-compatibility/2006">
          <mc:Choice Requires="x14">
            <control shapeId="35948" r:id="rId30" name="CheckN5">
              <controlPr defaultSize="0" autoFill="0" autoLine="0" autoPict="0">
                <anchor>
                  <from>
                    <xdr:col>1</xdr:col>
                    <xdr:colOff>9525</xdr:colOff>
                    <xdr:row>34</xdr:row>
                    <xdr:rowOff>238125</xdr:rowOff>
                  </from>
                  <to>
                    <xdr:col>1</xdr:col>
                    <xdr:colOff>247650</xdr:colOff>
                    <xdr:row>35</xdr:row>
                    <xdr:rowOff>180975</xdr:rowOff>
                  </to>
                </anchor>
              </controlPr>
            </control>
          </mc:Choice>
        </mc:AlternateContent>
        <mc:AlternateContent xmlns:mc="http://schemas.openxmlformats.org/markup-compatibility/2006">
          <mc:Choice Requires="x14">
            <control shapeId="36494" r:id="rId31" name="CheckPlanTransformacion">
              <controlPr defaultSize="0" autoFill="0" autoLine="0" autoPict="0">
                <anchor>
                  <from>
                    <xdr:col>5</xdr:col>
                    <xdr:colOff>19050</xdr:colOff>
                    <xdr:row>50</xdr:row>
                    <xdr:rowOff>171450</xdr:rowOff>
                  </from>
                  <to>
                    <xdr:col>5</xdr:col>
                    <xdr:colOff>276225</xdr:colOff>
                    <xdr:row>51</xdr:row>
                    <xdr:rowOff>133350</xdr:rowOff>
                  </to>
                </anchor>
              </controlPr>
            </control>
          </mc:Choice>
        </mc:AlternateContent>
        <mc:AlternateContent xmlns:mc="http://schemas.openxmlformats.org/markup-compatibility/2006">
          <mc:Choice Requires="x14">
            <control shapeId="46084" r:id="rId32" name="CheckOri2">
              <controlPr defaultSize="0" autoFill="0" autoLine="0" autoPict="0">
                <anchor>
                  <from>
                    <xdr:col>1</xdr:col>
                    <xdr:colOff>28575</xdr:colOff>
                    <xdr:row>82</xdr:row>
                    <xdr:rowOff>47625</xdr:rowOff>
                  </from>
                  <to>
                    <xdr:col>2</xdr:col>
                    <xdr:colOff>0</xdr:colOff>
                    <xdr:row>83</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L164"/>
  <sheetViews>
    <sheetView showGridLines="0" showZeros="0" zoomScaleNormal="100" zoomScaleSheetLayoutView="100" workbookViewId="0">
      <pane ySplit="5" topLeftCell="A6" activePane="bottomLeft" state="frozen"/>
      <selection activeCell="R18" sqref="R18"/>
      <selection pane="bottomLeft" activeCell="C9" sqref="C9:E9"/>
    </sheetView>
  </sheetViews>
  <sheetFormatPr baseColWidth="10" defaultColWidth="10.7109375" defaultRowHeight="15.75" customHeight="1" x14ac:dyDescent="0.2"/>
  <cols>
    <col min="1" max="1" width="3.7109375" style="1" customWidth="1"/>
    <col min="2" max="2" width="5.140625" style="1" customWidth="1"/>
    <col min="3" max="3" width="11.85546875" style="1" customWidth="1"/>
    <col min="4" max="4" width="11.42578125" style="1" customWidth="1"/>
    <col min="5" max="5" width="15.28515625" style="1" customWidth="1"/>
    <col min="6" max="6" width="4.140625" style="1" customWidth="1"/>
    <col min="7" max="7" width="45.7109375" style="1" customWidth="1"/>
    <col min="8" max="8" width="11.140625" style="1" customWidth="1"/>
    <col min="9" max="9" width="10.5703125" style="1" customWidth="1"/>
    <col min="10" max="10" width="21.5703125" style="1" hidden="1" customWidth="1"/>
    <col min="11" max="11" width="0.28515625" style="95" customWidth="1"/>
    <col min="12" max="12" width="9.42578125" style="84" hidden="1" customWidth="1"/>
    <col min="13" max="16384" width="10.7109375" style="1"/>
  </cols>
  <sheetData>
    <row r="1" spans="1:12" ht="15.75" customHeight="1" x14ac:dyDescent="0.2">
      <c r="B1" s="2"/>
      <c r="C1" s="2"/>
      <c r="D1" s="2"/>
      <c r="E1" s="2"/>
      <c r="F1" s="2"/>
      <c r="G1" s="2"/>
      <c r="H1" s="2"/>
      <c r="I1" s="2"/>
    </row>
    <row r="2" spans="1:12" ht="15.75" customHeight="1" x14ac:dyDescent="0.2">
      <c r="B2" s="2"/>
      <c r="C2" s="2"/>
      <c r="D2" s="2"/>
      <c r="E2" s="2"/>
      <c r="F2" s="2"/>
      <c r="G2" s="2"/>
      <c r="H2" s="2"/>
      <c r="I2" s="2"/>
    </row>
    <row r="3" spans="1:12" ht="15.75" customHeight="1" x14ac:dyDescent="0.2">
      <c r="B3" s="2"/>
      <c r="C3" s="2"/>
      <c r="D3" s="2"/>
      <c r="E3" s="2"/>
      <c r="F3" s="2"/>
      <c r="G3" s="2"/>
      <c r="H3" s="2"/>
      <c r="I3" s="2"/>
    </row>
    <row r="4" spans="1:12" ht="15.75" customHeight="1" x14ac:dyDescent="0.2">
      <c r="B4" s="2"/>
      <c r="C4" s="2"/>
      <c r="D4" s="2"/>
      <c r="E4" s="2"/>
      <c r="F4" s="2"/>
      <c r="G4" s="2"/>
      <c r="H4" s="2"/>
      <c r="I4" s="2"/>
    </row>
    <row r="5" spans="1:12" ht="15.75" customHeight="1" x14ac:dyDescent="0.2">
      <c r="B5" s="502" t="str">
        <f>'DATOS EMPRESA (1)'!H5</f>
        <v>(Denominación social empresa solicitante)</v>
      </c>
      <c r="C5" s="503"/>
      <c r="D5" s="503"/>
      <c r="E5" s="503"/>
      <c r="F5" s="503"/>
      <c r="G5" s="503"/>
      <c r="H5" s="503"/>
      <c r="I5" s="504"/>
    </row>
    <row r="6" spans="1:12" ht="273.75" customHeight="1" x14ac:dyDescent="0.2">
      <c r="B6" s="492" t="str">
        <f>IF(ComboCodResolucion="1-Industrias Agroalimentarias",LeyendaAgro,LeyendaNoAgro)</f>
        <v xml:space="preserve">Edificios:
• La obra civil relativa a la edificación, incluidas instalaciones de saneamiento y fontanería, así como los costes de control de calidad y gestión de residuos.
• La obra civil relativa a urbanizaciones exteriores, incluyendo en ella viales, vallados, áreas de estacionamiento, etc.
• La obra civil relativa a la construcción de instalaciones especiales (cerramientos de cámaras frigoríficas, silos, depuradoras, bases para instalación de maquinaria y equipos, instalaciones de protección contra incendios, pozos y captaciones de agua para uso industrial u otras)
• Los gastos generales y el beneficio industrial de los proyectos de obra civil, con un límite del 17 % en el caso de los gastos generales y un 6% en el caso del beneficio industrial, sobre el presupuesto del proyecto o memoria técnica valorada. 
• Seguridad y salud relacionado con el proyecto de obra civil.
Maquinaria y equipamiento:
• Maquinaria y otros bienes de equipo (incluidos equipos informáticos), e instalaciones productivas específicas, así como las instalaciones de calefacción, refrigeración / frío industrial, aire acondicionado, aire comprimido y placas solares de autoconsumo. Igualmente se incluyen los gastos relativos a costes necesarios para la acometida e instalación de suministros de electricidad y/o gas, con independencia de la titularidad final de dicha acometida.
• Seguridad y salud relacionada con la inversión de maquinaria o equipamiento, en el supuesto que la inversión no contemple la ejecución de obra civil.
Activos intangibles: 
• Adquisición o desarrollo de programas informáticos y adquisición de patentes, licencias y derechos de autoría y marcas registradas.
Otras inversiones:
• Gastos vinculados a edificios y maquinaria tales como honorarios de empresas de arquitectura e ingeniería, así como tributos relacionados con las inversiones de obra civil (Honorarios de redacción y dirección de obra, honorarios de tasación, honorarios de asesoría técnica, gastos de estudios geodésicos y tributos abonados por licencias de actividad, de obra y de apertura)  
</v>
      </c>
      <c r="C6" s="492"/>
      <c r="D6" s="492"/>
      <c r="E6" s="492"/>
      <c r="F6" s="492"/>
      <c r="G6" s="492"/>
      <c r="H6" s="492"/>
      <c r="I6" s="492"/>
      <c r="K6" s="96"/>
    </row>
    <row r="7" spans="1:12" ht="15.75" customHeight="1" x14ac:dyDescent="0.2">
      <c r="B7" s="453" t="s">
        <v>1498</v>
      </c>
      <c r="C7" s="499"/>
      <c r="D7" s="499"/>
      <c r="E7" s="499"/>
      <c r="F7" s="499"/>
      <c r="G7" s="499"/>
      <c r="H7" s="499"/>
      <c r="I7" s="500"/>
      <c r="K7" s="96"/>
    </row>
    <row r="8" spans="1:12" s="3" customFormat="1" ht="15.75" customHeight="1" x14ac:dyDescent="0.2">
      <c r="B8" s="453" t="str">
        <f>IF(ComboCodResolucion="2-PYMES Industriales","CONCEPTO","ELEMENTOS O UNIDADES DE INVERSIÓN")</f>
        <v>ELEMENTOS O UNIDADES DE INVERSIÓN</v>
      </c>
      <c r="C8" s="455"/>
      <c r="D8" s="455"/>
      <c r="E8" s="454"/>
      <c r="F8" s="453" t="str">
        <f>IF(ComboCodResolucion="2-PYMES Industriales","CATEGORÍA DE INVERSIÓN","CONCEPTO(1)")</f>
        <v>CONCEPTO(1)</v>
      </c>
      <c r="G8" s="454"/>
      <c r="H8" s="453" t="s">
        <v>1499</v>
      </c>
      <c r="I8" s="454"/>
      <c r="J8" s="81"/>
      <c r="K8" s="97"/>
      <c r="L8" s="85"/>
    </row>
    <row r="9" spans="1:12" ht="15.75" customHeight="1" x14ac:dyDescent="0.2">
      <c r="B9" s="46">
        <v>1</v>
      </c>
      <c r="C9" s="411"/>
      <c r="D9" s="457"/>
      <c r="E9" s="458"/>
      <c r="F9" s="493"/>
      <c r="G9" s="494"/>
      <c r="H9" s="45" t="str">
        <f t="shared" ref="H9:H40" si="0">IF(ComboCodResolucion="1-Industrias Agroalimentarias","",IF(AND($F9="Edificios",$I9&gt;30000),"MOD. COSTES",IF(AND($F9&lt;&gt;"Edificios",$I9&gt;12000,$F9&lt;&gt;"Terreno"),"MOD. COSTES","")))</f>
        <v/>
      </c>
      <c r="I9" s="192"/>
      <c r="K9" s="96" t="e">
        <f t="shared" ref="K9:K40" si="1">IF(ComboCodResolucion="1-Industrias Agroalimentarias",INDEX(CodTiposInverAgro,MATCH(F9,TiposInverAgro,0)),INDEX(CodTiposInverNoAgro,MATCH(F9,TiposInverNoAgro,0)))</f>
        <v>#N/A</v>
      </c>
      <c r="L9" s="69" t="e">
        <f t="shared" ref="L9:L40" si="2">IF(ComboCodResolucion="1-Industrias Agroalimentarias",INDEX(Cod2TiposInverAgro,MATCH(F9,TiposInverAgro,0)),INDEX(Cod2TiposInverNoAgro,MATCH(F9,TiposInverNoAgro,0)))</f>
        <v>#N/A</v>
      </c>
    </row>
    <row r="10" spans="1:12" s="3" customFormat="1" ht="15.75" customHeight="1" x14ac:dyDescent="0.2">
      <c r="B10" s="46">
        <f>1+B9</f>
        <v>2</v>
      </c>
      <c r="C10" s="458"/>
      <c r="D10" s="498"/>
      <c r="E10" s="498"/>
      <c r="F10" s="493"/>
      <c r="G10" s="494"/>
      <c r="H10" s="45" t="str">
        <f t="shared" si="0"/>
        <v/>
      </c>
      <c r="I10" s="192"/>
      <c r="J10" s="81"/>
      <c r="K10" s="96" t="e">
        <f t="shared" si="1"/>
        <v>#N/A</v>
      </c>
      <c r="L10" s="69" t="e">
        <f t="shared" si="2"/>
        <v>#N/A</v>
      </c>
    </row>
    <row r="11" spans="1:12" ht="15.75" customHeight="1" x14ac:dyDescent="0.2">
      <c r="B11" s="46">
        <f t="shared" ref="B11:B36" si="3">1+B10</f>
        <v>3</v>
      </c>
      <c r="C11" s="458"/>
      <c r="D11" s="498"/>
      <c r="E11" s="498"/>
      <c r="F11" s="493"/>
      <c r="G11" s="494"/>
      <c r="H11" s="45" t="str">
        <f t="shared" si="0"/>
        <v/>
      </c>
      <c r="I11" s="192"/>
      <c r="K11" s="96" t="e">
        <f t="shared" si="1"/>
        <v>#N/A</v>
      </c>
      <c r="L11" s="69" t="e">
        <f t="shared" si="2"/>
        <v>#N/A</v>
      </c>
    </row>
    <row r="12" spans="1:12" ht="15.75" customHeight="1" x14ac:dyDescent="0.2">
      <c r="B12" s="46">
        <f t="shared" si="3"/>
        <v>4</v>
      </c>
      <c r="C12" s="497"/>
      <c r="D12" s="498"/>
      <c r="E12" s="498"/>
      <c r="F12" s="493"/>
      <c r="G12" s="494"/>
      <c r="H12" s="45" t="str">
        <f t="shared" si="0"/>
        <v/>
      </c>
      <c r="I12" s="192"/>
      <c r="K12" s="96" t="e">
        <f t="shared" si="1"/>
        <v>#N/A</v>
      </c>
      <c r="L12" s="69" t="e">
        <f t="shared" si="2"/>
        <v>#N/A</v>
      </c>
    </row>
    <row r="13" spans="1:12" ht="15.75" customHeight="1" x14ac:dyDescent="0.2">
      <c r="B13" s="46">
        <f t="shared" si="3"/>
        <v>5</v>
      </c>
      <c r="C13" s="497"/>
      <c r="D13" s="498"/>
      <c r="E13" s="498"/>
      <c r="F13" s="493"/>
      <c r="G13" s="494"/>
      <c r="H13" s="45" t="str">
        <f t="shared" si="0"/>
        <v/>
      </c>
      <c r="I13" s="192"/>
      <c r="K13" s="96" t="e">
        <f t="shared" si="1"/>
        <v>#N/A</v>
      </c>
      <c r="L13" s="69" t="e">
        <f t="shared" si="2"/>
        <v>#N/A</v>
      </c>
    </row>
    <row r="14" spans="1:12" ht="15.75" customHeight="1" x14ac:dyDescent="0.2">
      <c r="B14" s="46">
        <f t="shared" si="3"/>
        <v>6</v>
      </c>
      <c r="C14" s="497"/>
      <c r="D14" s="498"/>
      <c r="E14" s="498"/>
      <c r="F14" s="493"/>
      <c r="G14" s="494"/>
      <c r="H14" s="45" t="str">
        <f t="shared" si="0"/>
        <v/>
      </c>
      <c r="I14" s="192"/>
      <c r="K14" s="96" t="e">
        <f t="shared" si="1"/>
        <v>#N/A</v>
      </c>
      <c r="L14" s="69" t="e">
        <f t="shared" si="2"/>
        <v>#N/A</v>
      </c>
    </row>
    <row r="15" spans="1:12" s="2" customFormat="1" ht="15.75" customHeight="1" x14ac:dyDescent="0.2">
      <c r="B15" s="46">
        <f t="shared" si="3"/>
        <v>7</v>
      </c>
      <c r="C15" s="497"/>
      <c r="D15" s="498"/>
      <c r="E15" s="498"/>
      <c r="F15" s="493"/>
      <c r="G15" s="494"/>
      <c r="H15" s="45" t="str">
        <f t="shared" si="0"/>
        <v/>
      </c>
      <c r="I15" s="192"/>
      <c r="K15" s="96" t="e">
        <f t="shared" si="1"/>
        <v>#N/A</v>
      </c>
      <c r="L15" s="69" t="e">
        <f t="shared" si="2"/>
        <v>#N/A</v>
      </c>
    </row>
    <row r="16" spans="1:12" s="2" customFormat="1" ht="15.75" customHeight="1" x14ac:dyDescent="0.2">
      <c r="A16" s="29"/>
      <c r="B16" s="46">
        <f t="shared" si="3"/>
        <v>8</v>
      </c>
      <c r="C16" s="497"/>
      <c r="D16" s="498"/>
      <c r="E16" s="498"/>
      <c r="F16" s="493"/>
      <c r="G16" s="494"/>
      <c r="H16" s="45" t="str">
        <f t="shared" si="0"/>
        <v/>
      </c>
      <c r="I16" s="192"/>
      <c r="K16" s="96" t="e">
        <f t="shared" si="1"/>
        <v>#N/A</v>
      </c>
      <c r="L16" s="69" t="e">
        <f t="shared" si="2"/>
        <v>#N/A</v>
      </c>
    </row>
    <row r="17" spans="1:12" s="2" customFormat="1" ht="15.75" customHeight="1" x14ac:dyDescent="0.2">
      <c r="B17" s="46">
        <f t="shared" si="3"/>
        <v>9</v>
      </c>
      <c r="C17" s="497"/>
      <c r="D17" s="498"/>
      <c r="E17" s="498"/>
      <c r="F17" s="493"/>
      <c r="G17" s="494"/>
      <c r="H17" s="45" t="str">
        <f t="shared" si="0"/>
        <v/>
      </c>
      <c r="I17" s="192"/>
      <c r="K17" s="96" t="e">
        <f t="shared" si="1"/>
        <v>#N/A</v>
      </c>
      <c r="L17" s="69" t="e">
        <f t="shared" si="2"/>
        <v>#N/A</v>
      </c>
    </row>
    <row r="18" spans="1:12" s="2" customFormat="1" ht="15.75" customHeight="1" x14ac:dyDescent="0.2">
      <c r="B18" s="46">
        <f t="shared" si="3"/>
        <v>10</v>
      </c>
      <c r="C18" s="497"/>
      <c r="D18" s="498"/>
      <c r="E18" s="498"/>
      <c r="F18" s="493"/>
      <c r="G18" s="494"/>
      <c r="H18" s="45" t="str">
        <f t="shared" si="0"/>
        <v/>
      </c>
      <c r="I18" s="192"/>
      <c r="K18" s="96" t="e">
        <f t="shared" si="1"/>
        <v>#N/A</v>
      </c>
      <c r="L18" s="69" t="e">
        <f t="shared" si="2"/>
        <v>#N/A</v>
      </c>
    </row>
    <row r="19" spans="1:12" s="2" customFormat="1" ht="15.75" customHeight="1" x14ac:dyDescent="0.2">
      <c r="B19" s="46">
        <f t="shared" si="3"/>
        <v>11</v>
      </c>
      <c r="C19" s="497"/>
      <c r="D19" s="498"/>
      <c r="E19" s="498"/>
      <c r="F19" s="493"/>
      <c r="G19" s="494"/>
      <c r="H19" s="45" t="str">
        <f t="shared" si="0"/>
        <v/>
      </c>
      <c r="I19" s="192"/>
      <c r="K19" s="96" t="e">
        <f t="shared" si="1"/>
        <v>#N/A</v>
      </c>
      <c r="L19" s="69" t="e">
        <f t="shared" si="2"/>
        <v>#N/A</v>
      </c>
    </row>
    <row r="20" spans="1:12" s="2" customFormat="1" ht="15.75" customHeight="1" x14ac:dyDescent="0.2">
      <c r="B20" s="46">
        <f t="shared" si="3"/>
        <v>12</v>
      </c>
      <c r="C20" s="497"/>
      <c r="D20" s="498"/>
      <c r="E20" s="498"/>
      <c r="F20" s="493"/>
      <c r="G20" s="494"/>
      <c r="H20" s="45" t="str">
        <f t="shared" si="0"/>
        <v/>
      </c>
      <c r="I20" s="192"/>
      <c r="K20" s="96" t="e">
        <f t="shared" si="1"/>
        <v>#N/A</v>
      </c>
      <c r="L20" s="69" t="e">
        <f t="shared" si="2"/>
        <v>#N/A</v>
      </c>
    </row>
    <row r="21" spans="1:12" s="2" customFormat="1" ht="15.75" customHeight="1" x14ac:dyDescent="0.2">
      <c r="B21" s="46">
        <f t="shared" si="3"/>
        <v>13</v>
      </c>
      <c r="C21" s="497"/>
      <c r="D21" s="498"/>
      <c r="E21" s="498"/>
      <c r="F21" s="493"/>
      <c r="G21" s="494"/>
      <c r="H21" s="45" t="str">
        <f t="shared" si="0"/>
        <v/>
      </c>
      <c r="I21" s="192"/>
      <c r="K21" s="96" t="e">
        <f t="shared" si="1"/>
        <v>#N/A</v>
      </c>
      <c r="L21" s="69" t="e">
        <f t="shared" si="2"/>
        <v>#N/A</v>
      </c>
    </row>
    <row r="22" spans="1:12" s="2" customFormat="1" ht="15.75" customHeight="1" x14ac:dyDescent="0.2">
      <c r="B22" s="46">
        <f t="shared" si="3"/>
        <v>14</v>
      </c>
      <c r="C22" s="497"/>
      <c r="D22" s="498"/>
      <c r="E22" s="498"/>
      <c r="F22" s="493"/>
      <c r="G22" s="494"/>
      <c r="H22" s="45" t="str">
        <f t="shared" si="0"/>
        <v/>
      </c>
      <c r="I22" s="192"/>
      <c r="K22" s="96" t="e">
        <f t="shared" si="1"/>
        <v>#N/A</v>
      </c>
      <c r="L22" s="69" t="e">
        <f t="shared" si="2"/>
        <v>#N/A</v>
      </c>
    </row>
    <row r="23" spans="1:12" s="2" customFormat="1" ht="15.75" customHeight="1" x14ac:dyDescent="0.2">
      <c r="B23" s="46">
        <f t="shared" si="3"/>
        <v>15</v>
      </c>
      <c r="C23" s="497"/>
      <c r="D23" s="498"/>
      <c r="E23" s="498"/>
      <c r="F23" s="493"/>
      <c r="G23" s="494"/>
      <c r="H23" s="45" t="str">
        <f t="shared" si="0"/>
        <v/>
      </c>
      <c r="I23" s="192"/>
      <c r="K23" s="96" t="e">
        <f t="shared" si="1"/>
        <v>#N/A</v>
      </c>
      <c r="L23" s="69" t="e">
        <f t="shared" si="2"/>
        <v>#N/A</v>
      </c>
    </row>
    <row r="24" spans="1:12" s="2" customFormat="1" ht="15.75" customHeight="1" x14ac:dyDescent="0.2">
      <c r="B24" s="46">
        <f t="shared" si="3"/>
        <v>16</v>
      </c>
      <c r="C24" s="497"/>
      <c r="D24" s="498"/>
      <c r="E24" s="498"/>
      <c r="F24" s="493"/>
      <c r="G24" s="494"/>
      <c r="H24" s="45" t="str">
        <f t="shared" si="0"/>
        <v/>
      </c>
      <c r="I24" s="192"/>
      <c r="K24" s="96" t="e">
        <f t="shared" si="1"/>
        <v>#N/A</v>
      </c>
      <c r="L24" s="69" t="e">
        <f t="shared" si="2"/>
        <v>#N/A</v>
      </c>
    </row>
    <row r="25" spans="1:12" ht="15.75" customHeight="1" x14ac:dyDescent="0.2">
      <c r="B25" s="46">
        <f t="shared" si="3"/>
        <v>17</v>
      </c>
      <c r="C25" s="497"/>
      <c r="D25" s="498"/>
      <c r="E25" s="498"/>
      <c r="F25" s="493"/>
      <c r="G25" s="494"/>
      <c r="H25" s="45" t="str">
        <f t="shared" si="0"/>
        <v/>
      </c>
      <c r="I25" s="192"/>
      <c r="K25" s="96" t="e">
        <f t="shared" si="1"/>
        <v>#N/A</v>
      </c>
      <c r="L25" s="69" t="e">
        <f t="shared" si="2"/>
        <v>#N/A</v>
      </c>
    </row>
    <row r="26" spans="1:12" s="4" customFormat="1" ht="15.75" customHeight="1" x14ac:dyDescent="0.2">
      <c r="B26" s="46">
        <f t="shared" si="3"/>
        <v>18</v>
      </c>
      <c r="C26" s="497"/>
      <c r="D26" s="498"/>
      <c r="E26" s="498"/>
      <c r="F26" s="493"/>
      <c r="G26" s="494"/>
      <c r="H26" s="45" t="str">
        <f t="shared" si="0"/>
        <v/>
      </c>
      <c r="I26" s="192"/>
      <c r="J26" s="82"/>
      <c r="K26" s="96" t="e">
        <f t="shared" si="1"/>
        <v>#N/A</v>
      </c>
      <c r="L26" s="69" t="e">
        <f t="shared" si="2"/>
        <v>#N/A</v>
      </c>
    </row>
    <row r="27" spans="1:12" s="4" customFormat="1" ht="15.75" customHeight="1" x14ac:dyDescent="0.2">
      <c r="A27" s="20"/>
      <c r="B27" s="46">
        <f t="shared" si="3"/>
        <v>19</v>
      </c>
      <c r="C27" s="497"/>
      <c r="D27" s="498"/>
      <c r="E27" s="498"/>
      <c r="F27" s="493"/>
      <c r="G27" s="494"/>
      <c r="H27" s="45" t="str">
        <f t="shared" si="0"/>
        <v/>
      </c>
      <c r="I27" s="192"/>
      <c r="J27" s="82"/>
      <c r="K27" s="96" t="e">
        <f t="shared" si="1"/>
        <v>#N/A</v>
      </c>
      <c r="L27" s="69" t="e">
        <f t="shared" si="2"/>
        <v>#N/A</v>
      </c>
    </row>
    <row r="28" spans="1:12" s="4" customFormat="1" ht="15.75" customHeight="1" x14ac:dyDescent="0.2">
      <c r="A28" s="20"/>
      <c r="B28" s="46">
        <f t="shared" si="3"/>
        <v>20</v>
      </c>
      <c r="C28" s="495"/>
      <c r="D28" s="496"/>
      <c r="E28" s="497"/>
      <c r="F28" s="493"/>
      <c r="G28" s="494"/>
      <c r="H28" s="45" t="str">
        <f t="shared" si="0"/>
        <v/>
      </c>
      <c r="I28" s="192"/>
      <c r="J28" s="82"/>
      <c r="K28" s="96" t="e">
        <f t="shared" si="1"/>
        <v>#N/A</v>
      </c>
      <c r="L28" s="69" t="e">
        <f t="shared" si="2"/>
        <v>#N/A</v>
      </c>
    </row>
    <row r="29" spans="1:12" s="4" customFormat="1" ht="15.75" customHeight="1" x14ac:dyDescent="0.2">
      <c r="A29" s="20"/>
      <c r="B29" s="46">
        <f t="shared" si="3"/>
        <v>21</v>
      </c>
      <c r="C29" s="495"/>
      <c r="D29" s="496"/>
      <c r="E29" s="497"/>
      <c r="F29" s="493"/>
      <c r="G29" s="494"/>
      <c r="H29" s="45" t="str">
        <f t="shared" si="0"/>
        <v/>
      </c>
      <c r="I29" s="192"/>
      <c r="J29" s="82"/>
      <c r="K29" s="96" t="e">
        <f t="shared" si="1"/>
        <v>#N/A</v>
      </c>
      <c r="L29" s="69" t="e">
        <f t="shared" si="2"/>
        <v>#N/A</v>
      </c>
    </row>
    <row r="30" spans="1:12" s="4" customFormat="1" ht="15.75" customHeight="1" x14ac:dyDescent="0.2">
      <c r="A30" s="20"/>
      <c r="B30" s="46">
        <f t="shared" si="3"/>
        <v>22</v>
      </c>
      <c r="C30" s="495"/>
      <c r="D30" s="496"/>
      <c r="E30" s="497"/>
      <c r="F30" s="493"/>
      <c r="G30" s="494"/>
      <c r="H30" s="45" t="str">
        <f t="shared" si="0"/>
        <v/>
      </c>
      <c r="I30" s="192"/>
      <c r="J30" s="82"/>
      <c r="K30" s="96" t="e">
        <f t="shared" si="1"/>
        <v>#N/A</v>
      </c>
      <c r="L30" s="69" t="e">
        <f t="shared" si="2"/>
        <v>#N/A</v>
      </c>
    </row>
    <row r="31" spans="1:12" s="4" customFormat="1" ht="15.75" customHeight="1" x14ac:dyDescent="0.2">
      <c r="A31" s="20"/>
      <c r="B31" s="46">
        <f t="shared" si="3"/>
        <v>23</v>
      </c>
      <c r="C31" s="495"/>
      <c r="D31" s="496"/>
      <c r="E31" s="497"/>
      <c r="F31" s="493"/>
      <c r="G31" s="494"/>
      <c r="H31" s="45" t="str">
        <f t="shared" si="0"/>
        <v/>
      </c>
      <c r="I31" s="192"/>
      <c r="J31" s="82"/>
      <c r="K31" s="96" t="e">
        <f t="shared" si="1"/>
        <v>#N/A</v>
      </c>
      <c r="L31" s="69" t="e">
        <f t="shared" si="2"/>
        <v>#N/A</v>
      </c>
    </row>
    <row r="32" spans="1:12" s="4" customFormat="1" ht="15.75" customHeight="1" x14ac:dyDescent="0.2">
      <c r="A32" s="20"/>
      <c r="B32" s="46">
        <f t="shared" si="3"/>
        <v>24</v>
      </c>
      <c r="C32" s="495"/>
      <c r="D32" s="496"/>
      <c r="E32" s="497"/>
      <c r="F32" s="493"/>
      <c r="G32" s="494"/>
      <c r="H32" s="45" t="str">
        <f t="shared" si="0"/>
        <v/>
      </c>
      <c r="I32" s="192"/>
      <c r="J32" s="82"/>
      <c r="K32" s="96" t="e">
        <f t="shared" si="1"/>
        <v>#N/A</v>
      </c>
      <c r="L32" s="69" t="e">
        <f t="shared" si="2"/>
        <v>#N/A</v>
      </c>
    </row>
    <row r="33" spans="1:12" s="4" customFormat="1" ht="15.75" customHeight="1" x14ac:dyDescent="0.2">
      <c r="A33" s="20"/>
      <c r="B33" s="46">
        <f t="shared" si="3"/>
        <v>25</v>
      </c>
      <c r="C33" s="495"/>
      <c r="D33" s="496"/>
      <c r="E33" s="497"/>
      <c r="F33" s="493"/>
      <c r="G33" s="494"/>
      <c r="H33" s="45" t="str">
        <f t="shared" si="0"/>
        <v/>
      </c>
      <c r="I33" s="192"/>
      <c r="J33" s="82"/>
      <c r="K33" s="96" t="e">
        <f t="shared" si="1"/>
        <v>#N/A</v>
      </c>
      <c r="L33" s="69" t="e">
        <f t="shared" si="2"/>
        <v>#N/A</v>
      </c>
    </row>
    <row r="34" spans="1:12" s="4" customFormat="1" ht="15.75" customHeight="1" x14ac:dyDescent="0.2">
      <c r="A34" s="20"/>
      <c r="B34" s="46">
        <f t="shared" si="3"/>
        <v>26</v>
      </c>
      <c r="C34" s="495"/>
      <c r="D34" s="496"/>
      <c r="E34" s="497"/>
      <c r="F34" s="493"/>
      <c r="G34" s="494"/>
      <c r="H34" s="45" t="str">
        <f t="shared" si="0"/>
        <v/>
      </c>
      <c r="I34" s="192"/>
      <c r="J34" s="82"/>
      <c r="K34" s="96" t="e">
        <f t="shared" si="1"/>
        <v>#N/A</v>
      </c>
      <c r="L34" s="69" t="e">
        <f t="shared" si="2"/>
        <v>#N/A</v>
      </c>
    </row>
    <row r="35" spans="1:12" s="4" customFormat="1" ht="15.75" customHeight="1" x14ac:dyDescent="0.2">
      <c r="A35" s="20"/>
      <c r="B35" s="46">
        <f t="shared" si="3"/>
        <v>27</v>
      </c>
      <c r="C35" s="495"/>
      <c r="D35" s="496"/>
      <c r="E35" s="497"/>
      <c r="F35" s="493"/>
      <c r="G35" s="494"/>
      <c r="H35" s="45" t="str">
        <f t="shared" si="0"/>
        <v/>
      </c>
      <c r="I35" s="192"/>
      <c r="J35" s="82"/>
      <c r="K35" s="96" t="e">
        <f t="shared" si="1"/>
        <v>#N/A</v>
      </c>
      <c r="L35" s="69" t="e">
        <f t="shared" si="2"/>
        <v>#N/A</v>
      </c>
    </row>
    <row r="36" spans="1:12" s="4" customFormat="1" ht="15.75" customHeight="1" x14ac:dyDescent="0.2">
      <c r="A36" s="20"/>
      <c r="B36" s="46">
        <f t="shared" si="3"/>
        <v>28</v>
      </c>
      <c r="C36" s="495"/>
      <c r="D36" s="496"/>
      <c r="E36" s="497"/>
      <c r="F36" s="493"/>
      <c r="G36" s="494"/>
      <c r="H36" s="45" t="str">
        <f t="shared" si="0"/>
        <v/>
      </c>
      <c r="I36" s="192"/>
      <c r="J36" s="82"/>
      <c r="K36" s="96" t="e">
        <f t="shared" si="1"/>
        <v>#N/A</v>
      </c>
      <c r="L36" s="69" t="e">
        <f t="shared" si="2"/>
        <v>#N/A</v>
      </c>
    </row>
    <row r="37" spans="1:12" s="4" customFormat="1" ht="15.75" customHeight="1" x14ac:dyDescent="0.2">
      <c r="A37" s="20"/>
      <c r="B37" s="46">
        <f t="shared" ref="B37:B42" si="4">1+B36</f>
        <v>29</v>
      </c>
      <c r="C37" s="495"/>
      <c r="D37" s="496"/>
      <c r="E37" s="497"/>
      <c r="F37" s="493"/>
      <c r="G37" s="494"/>
      <c r="H37" s="45" t="str">
        <f t="shared" si="0"/>
        <v/>
      </c>
      <c r="I37" s="192"/>
      <c r="J37" s="82"/>
      <c r="K37" s="96" t="e">
        <f t="shared" si="1"/>
        <v>#N/A</v>
      </c>
      <c r="L37" s="69" t="e">
        <f t="shared" si="2"/>
        <v>#N/A</v>
      </c>
    </row>
    <row r="38" spans="1:12" s="4" customFormat="1" ht="15.75" customHeight="1" x14ac:dyDescent="0.2">
      <c r="A38" s="20"/>
      <c r="B38" s="46">
        <f t="shared" si="4"/>
        <v>30</v>
      </c>
      <c r="C38" s="495"/>
      <c r="D38" s="496"/>
      <c r="E38" s="497"/>
      <c r="F38" s="493"/>
      <c r="G38" s="494"/>
      <c r="H38" s="45" t="str">
        <f t="shared" si="0"/>
        <v/>
      </c>
      <c r="I38" s="192"/>
      <c r="J38" s="82"/>
      <c r="K38" s="96" t="e">
        <f t="shared" si="1"/>
        <v>#N/A</v>
      </c>
      <c r="L38" s="69" t="e">
        <f t="shared" si="2"/>
        <v>#N/A</v>
      </c>
    </row>
    <row r="39" spans="1:12" s="4" customFormat="1" ht="15.75" customHeight="1" x14ac:dyDescent="0.2">
      <c r="A39" s="20"/>
      <c r="B39" s="46">
        <f t="shared" si="4"/>
        <v>31</v>
      </c>
      <c r="C39" s="495"/>
      <c r="D39" s="496"/>
      <c r="E39" s="497"/>
      <c r="F39" s="493"/>
      <c r="G39" s="494"/>
      <c r="H39" s="45" t="str">
        <f t="shared" si="0"/>
        <v/>
      </c>
      <c r="I39" s="192"/>
      <c r="J39" s="82"/>
      <c r="K39" s="96" t="e">
        <f t="shared" si="1"/>
        <v>#N/A</v>
      </c>
      <c r="L39" s="69" t="e">
        <f t="shared" si="2"/>
        <v>#N/A</v>
      </c>
    </row>
    <row r="40" spans="1:12" s="4" customFormat="1" ht="15.75" customHeight="1" x14ac:dyDescent="0.2">
      <c r="A40" s="20"/>
      <c r="B40" s="46">
        <f t="shared" si="4"/>
        <v>32</v>
      </c>
      <c r="C40" s="495"/>
      <c r="D40" s="496"/>
      <c r="E40" s="497"/>
      <c r="F40" s="493"/>
      <c r="G40" s="494"/>
      <c r="H40" s="45" t="str">
        <f t="shared" si="0"/>
        <v/>
      </c>
      <c r="I40" s="192"/>
      <c r="J40" s="82"/>
      <c r="K40" s="96" t="e">
        <f t="shared" si="1"/>
        <v>#N/A</v>
      </c>
      <c r="L40" s="69" t="e">
        <f t="shared" si="2"/>
        <v>#N/A</v>
      </c>
    </row>
    <row r="41" spans="1:12" s="4" customFormat="1" ht="15.75" customHeight="1" x14ac:dyDescent="0.2">
      <c r="A41" s="20"/>
      <c r="B41" s="46">
        <f t="shared" si="4"/>
        <v>33</v>
      </c>
      <c r="C41" s="495"/>
      <c r="D41" s="496"/>
      <c r="E41" s="497"/>
      <c r="F41" s="493"/>
      <c r="G41" s="494"/>
      <c r="H41" s="45" t="str">
        <f t="shared" ref="H41:H72" si="5">IF(ComboCodResolucion="1-Industrias Agroalimentarias","",IF(AND($F41="Edificios",$I41&gt;30000),"MOD. COSTES",IF(AND($F41&lt;&gt;"Edificios",$I41&gt;12000,$F41&lt;&gt;"Terreno"),"MOD. COSTES","")))</f>
        <v/>
      </c>
      <c r="I41" s="192"/>
      <c r="J41" s="82"/>
      <c r="K41" s="96" t="e">
        <f t="shared" ref="K41:K72" si="6">IF(ComboCodResolucion="1-Industrias Agroalimentarias",INDEX(CodTiposInverAgro,MATCH(F41,TiposInverAgro,0)),INDEX(CodTiposInverNoAgro,MATCH(F41,TiposInverNoAgro,0)))</f>
        <v>#N/A</v>
      </c>
      <c r="L41" s="69" t="e">
        <f t="shared" ref="L41:L72" si="7">IF(ComboCodResolucion="1-Industrias Agroalimentarias",INDEX(Cod2TiposInverAgro,MATCH(F41,TiposInverAgro,0)),INDEX(Cod2TiposInverNoAgro,MATCH(F41,TiposInverNoAgro,0)))</f>
        <v>#N/A</v>
      </c>
    </row>
    <row r="42" spans="1:12" s="4" customFormat="1" ht="15.75" customHeight="1" x14ac:dyDescent="0.2">
      <c r="A42" s="20"/>
      <c r="B42" s="46">
        <f t="shared" si="4"/>
        <v>34</v>
      </c>
      <c r="C42" s="495"/>
      <c r="D42" s="496"/>
      <c r="E42" s="497"/>
      <c r="F42" s="493"/>
      <c r="G42" s="494"/>
      <c r="H42" s="45" t="str">
        <f t="shared" si="5"/>
        <v/>
      </c>
      <c r="I42" s="192"/>
      <c r="J42" s="82"/>
      <c r="K42" s="96" t="e">
        <f t="shared" si="6"/>
        <v>#N/A</v>
      </c>
      <c r="L42" s="69" t="e">
        <f t="shared" si="7"/>
        <v>#N/A</v>
      </c>
    </row>
    <row r="43" spans="1:12" s="4" customFormat="1" ht="15.75" customHeight="1" x14ac:dyDescent="0.2">
      <c r="A43" s="20"/>
      <c r="B43" s="46">
        <f>1+B42</f>
        <v>35</v>
      </c>
      <c r="C43" s="497"/>
      <c r="D43" s="498"/>
      <c r="E43" s="498"/>
      <c r="F43" s="493"/>
      <c r="G43" s="494"/>
      <c r="H43" s="45" t="str">
        <f t="shared" si="5"/>
        <v/>
      </c>
      <c r="I43" s="192"/>
      <c r="J43" s="82"/>
      <c r="K43" s="96" t="e">
        <f t="shared" si="6"/>
        <v>#N/A</v>
      </c>
      <c r="L43" s="69" t="e">
        <f t="shared" si="7"/>
        <v>#N/A</v>
      </c>
    </row>
    <row r="44" spans="1:12" s="4" customFormat="1" ht="15.75" customHeight="1" x14ac:dyDescent="0.2">
      <c r="A44" s="20"/>
      <c r="B44" s="46">
        <f>1+B43</f>
        <v>36</v>
      </c>
      <c r="C44" s="497"/>
      <c r="D44" s="498"/>
      <c r="E44" s="498"/>
      <c r="F44" s="493"/>
      <c r="G44" s="494"/>
      <c r="H44" s="45" t="str">
        <f t="shared" si="5"/>
        <v/>
      </c>
      <c r="I44" s="192"/>
      <c r="J44" s="82"/>
      <c r="K44" s="96" t="e">
        <f t="shared" si="6"/>
        <v>#N/A</v>
      </c>
      <c r="L44" s="69" t="e">
        <f t="shared" si="7"/>
        <v>#N/A</v>
      </c>
    </row>
    <row r="45" spans="1:12" s="4" customFormat="1" ht="15.75" customHeight="1" x14ac:dyDescent="0.2">
      <c r="A45" s="20"/>
      <c r="B45" s="46">
        <f t="shared" ref="B45:B77" si="8">1+B44</f>
        <v>37</v>
      </c>
      <c r="C45" s="497"/>
      <c r="D45" s="498"/>
      <c r="E45" s="498"/>
      <c r="F45" s="493"/>
      <c r="G45" s="494"/>
      <c r="H45" s="45" t="str">
        <f t="shared" si="5"/>
        <v/>
      </c>
      <c r="I45" s="192"/>
      <c r="J45" s="82"/>
      <c r="K45" s="96" t="e">
        <f t="shared" si="6"/>
        <v>#N/A</v>
      </c>
      <c r="L45" s="69" t="e">
        <f t="shared" si="7"/>
        <v>#N/A</v>
      </c>
    </row>
    <row r="46" spans="1:12" s="4" customFormat="1" ht="15.75" customHeight="1" x14ac:dyDescent="0.2">
      <c r="A46" s="20"/>
      <c r="B46" s="46">
        <f t="shared" si="8"/>
        <v>38</v>
      </c>
      <c r="C46" s="497"/>
      <c r="D46" s="498"/>
      <c r="E46" s="498"/>
      <c r="F46" s="493"/>
      <c r="G46" s="494"/>
      <c r="H46" s="45" t="str">
        <f t="shared" si="5"/>
        <v/>
      </c>
      <c r="I46" s="192"/>
      <c r="J46" s="82"/>
      <c r="K46" s="96" t="e">
        <f t="shared" si="6"/>
        <v>#N/A</v>
      </c>
      <c r="L46" s="69" t="e">
        <f t="shared" si="7"/>
        <v>#N/A</v>
      </c>
    </row>
    <row r="47" spans="1:12" s="20" customFormat="1" ht="15.75" customHeight="1" x14ac:dyDescent="0.2">
      <c r="B47" s="46">
        <f t="shared" si="8"/>
        <v>39</v>
      </c>
      <c r="C47" s="497"/>
      <c r="D47" s="498"/>
      <c r="E47" s="498"/>
      <c r="F47" s="493"/>
      <c r="G47" s="494"/>
      <c r="H47" s="45" t="str">
        <f t="shared" si="5"/>
        <v/>
      </c>
      <c r="I47" s="192"/>
      <c r="J47" s="83"/>
      <c r="K47" s="96" t="e">
        <f t="shared" si="6"/>
        <v>#N/A</v>
      </c>
      <c r="L47" s="69" t="e">
        <f t="shared" si="7"/>
        <v>#N/A</v>
      </c>
    </row>
    <row r="48" spans="1:12" s="4" customFormat="1" ht="15.75" customHeight="1" x14ac:dyDescent="0.2">
      <c r="B48" s="46">
        <f t="shared" si="8"/>
        <v>40</v>
      </c>
      <c r="C48" s="497"/>
      <c r="D48" s="498"/>
      <c r="E48" s="498"/>
      <c r="F48" s="493"/>
      <c r="G48" s="494"/>
      <c r="H48" s="45" t="str">
        <f t="shared" si="5"/>
        <v/>
      </c>
      <c r="I48" s="192"/>
      <c r="J48" s="82"/>
      <c r="K48" s="96" t="e">
        <f t="shared" si="6"/>
        <v>#N/A</v>
      </c>
      <c r="L48" s="69" t="e">
        <f t="shared" si="7"/>
        <v>#N/A</v>
      </c>
    </row>
    <row r="49" spans="2:12" ht="15.75" customHeight="1" x14ac:dyDescent="0.2">
      <c r="B49" s="46">
        <f t="shared" si="8"/>
        <v>41</v>
      </c>
      <c r="C49" s="497"/>
      <c r="D49" s="498"/>
      <c r="E49" s="498"/>
      <c r="F49" s="493"/>
      <c r="G49" s="494"/>
      <c r="H49" s="45" t="str">
        <f t="shared" si="5"/>
        <v/>
      </c>
      <c r="I49" s="192"/>
      <c r="K49" s="96" t="e">
        <f t="shared" si="6"/>
        <v>#N/A</v>
      </c>
      <c r="L49" s="69" t="e">
        <f t="shared" si="7"/>
        <v>#N/A</v>
      </c>
    </row>
    <row r="50" spans="2:12" ht="15.75" customHeight="1" x14ac:dyDescent="0.2">
      <c r="B50" s="46">
        <f t="shared" si="8"/>
        <v>42</v>
      </c>
      <c r="C50" s="497"/>
      <c r="D50" s="498"/>
      <c r="E50" s="498"/>
      <c r="F50" s="493"/>
      <c r="G50" s="494"/>
      <c r="H50" s="45" t="str">
        <f t="shared" si="5"/>
        <v/>
      </c>
      <c r="I50" s="192"/>
      <c r="K50" s="96" t="e">
        <f t="shared" si="6"/>
        <v>#N/A</v>
      </c>
      <c r="L50" s="69" t="e">
        <f t="shared" si="7"/>
        <v>#N/A</v>
      </c>
    </row>
    <row r="51" spans="2:12" ht="15.75" customHeight="1" x14ac:dyDescent="0.2">
      <c r="B51" s="46">
        <f t="shared" si="8"/>
        <v>43</v>
      </c>
      <c r="C51" s="497"/>
      <c r="D51" s="498"/>
      <c r="E51" s="498"/>
      <c r="F51" s="493"/>
      <c r="G51" s="494"/>
      <c r="H51" s="45" t="str">
        <f t="shared" si="5"/>
        <v/>
      </c>
      <c r="I51" s="192"/>
      <c r="K51" s="96" t="e">
        <f t="shared" si="6"/>
        <v>#N/A</v>
      </c>
      <c r="L51" s="69" t="e">
        <f t="shared" si="7"/>
        <v>#N/A</v>
      </c>
    </row>
    <row r="52" spans="2:12" ht="15.75" customHeight="1" x14ac:dyDescent="0.2">
      <c r="B52" s="46">
        <f t="shared" si="8"/>
        <v>44</v>
      </c>
      <c r="C52" s="497"/>
      <c r="D52" s="498"/>
      <c r="E52" s="498"/>
      <c r="F52" s="493"/>
      <c r="G52" s="494"/>
      <c r="H52" s="45" t="str">
        <f t="shared" si="5"/>
        <v/>
      </c>
      <c r="I52" s="192"/>
      <c r="K52" s="96" t="e">
        <f t="shared" si="6"/>
        <v>#N/A</v>
      </c>
      <c r="L52" s="69" t="e">
        <f t="shared" si="7"/>
        <v>#N/A</v>
      </c>
    </row>
    <row r="53" spans="2:12" ht="15.75" customHeight="1" x14ac:dyDescent="0.2">
      <c r="B53" s="46">
        <f t="shared" si="8"/>
        <v>45</v>
      </c>
      <c r="C53" s="497"/>
      <c r="D53" s="498"/>
      <c r="E53" s="498"/>
      <c r="F53" s="493"/>
      <c r="G53" s="494"/>
      <c r="H53" s="45" t="str">
        <f t="shared" si="5"/>
        <v/>
      </c>
      <c r="I53" s="192"/>
      <c r="K53" s="96" t="e">
        <f t="shared" si="6"/>
        <v>#N/A</v>
      </c>
      <c r="L53" s="69" t="e">
        <f t="shared" si="7"/>
        <v>#N/A</v>
      </c>
    </row>
    <row r="54" spans="2:12" ht="15.75" customHeight="1" x14ac:dyDescent="0.2">
      <c r="B54" s="46">
        <f t="shared" si="8"/>
        <v>46</v>
      </c>
      <c r="C54" s="497"/>
      <c r="D54" s="498"/>
      <c r="E54" s="498"/>
      <c r="F54" s="493"/>
      <c r="G54" s="494"/>
      <c r="H54" s="45" t="str">
        <f t="shared" si="5"/>
        <v/>
      </c>
      <c r="I54" s="192"/>
      <c r="K54" s="96" t="e">
        <f t="shared" si="6"/>
        <v>#N/A</v>
      </c>
      <c r="L54" s="69" t="e">
        <f t="shared" si="7"/>
        <v>#N/A</v>
      </c>
    </row>
    <row r="55" spans="2:12" ht="15.75" customHeight="1" x14ac:dyDescent="0.2">
      <c r="B55" s="46">
        <f t="shared" si="8"/>
        <v>47</v>
      </c>
      <c r="C55" s="497"/>
      <c r="D55" s="498"/>
      <c r="E55" s="498"/>
      <c r="F55" s="493"/>
      <c r="G55" s="494"/>
      <c r="H55" s="45" t="str">
        <f t="shared" si="5"/>
        <v/>
      </c>
      <c r="I55" s="192"/>
      <c r="K55" s="96" t="e">
        <f t="shared" si="6"/>
        <v>#N/A</v>
      </c>
      <c r="L55" s="69" t="e">
        <f t="shared" si="7"/>
        <v>#N/A</v>
      </c>
    </row>
    <row r="56" spans="2:12" ht="15.75" customHeight="1" x14ac:dyDescent="0.2">
      <c r="B56" s="46">
        <f t="shared" si="8"/>
        <v>48</v>
      </c>
      <c r="C56" s="497"/>
      <c r="D56" s="498"/>
      <c r="E56" s="498"/>
      <c r="F56" s="493"/>
      <c r="G56" s="494"/>
      <c r="H56" s="45" t="str">
        <f t="shared" si="5"/>
        <v/>
      </c>
      <c r="I56" s="192"/>
      <c r="K56" s="96" t="e">
        <f t="shared" si="6"/>
        <v>#N/A</v>
      </c>
      <c r="L56" s="69" t="e">
        <f t="shared" si="7"/>
        <v>#N/A</v>
      </c>
    </row>
    <row r="57" spans="2:12" ht="15.75" customHeight="1" x14ac:dyDescent="0.2">
      <c r="B57" s="46">
        <f t="shared" si="8"/>
        <v>49</v>
      </c>
      <c r="C57" s="497"/>
      <c r="D57" s="498"/>
      <c r="E57" s="498"/>
      <c r="F57" s="493"/>
      <c r="G57" s="494"/>
      <c r="H57" s="45" t="str">
        <f t="shared" si="5"/>
        <v/>
      </c>
      <c r="I57" s="192"/>
      <c r="K57" s="96" t="e">
        <f t="shared" si="6"/>
        <v>#N/A</v>
      </c>
      <c r="L57" s="69" t="e">
        <f t="shared" si="7"/>
        <v>#N/A</v>
      </c>
    </row>
    <row r="58" spans="2:12" ht="15.75" customHeight="1" x14ac:dyDescent="0.2">
      <c r="B58" s="46">
        <f t="shared" si="8"/>
        <v>50</v>
      </c>
      <c r="C58" s="497"/>
      <c r="D58" s="498"/>
      <c r="E58" s="498"/>
      <c r="F58" s="493"/>
      <c r="G58" s="494"/>
      <c r="H58" s="45" t="str">
        <f t="shared" si="5"/>
        <v/>
      </c>
      <c r="I58" s="192"/>
      <c r="K58" s="96" t="e">
        <f t="shared" si="6"/>
        <v>#N/A</v>
      </c>
      <c r="L58" s="69" t="e">
        <f t="shared" si="7"/>
        <v>#N/A</v>
      </c>
    </row>
    <row r="59" spans="2:12" ht="15.75" customHeight="1" x14ac:dyDescent="0.2">
      <c r="B59" s="46">
        <f t="shared" si="8"/>
        <v>51</v>
      </c>
      <c r="C59" s="497"/>
      <c r="D59" s="498"/>
      <c r="E59" s="498"/>
      <c r="F59" s="493"/>
      <c r="G59" s="494"/>
      <c r="H59" s="45" t="str">
        <f t="shared" si="5"/>
        <v/>
      </c>
      <c r="I59" s="192"/>
      <c r="K59" s="96" t="e">
        <f t="shared" si="6"/>
        <v>#N/A</v>
      </c>
      <c r="L59" s="69" t="e">
        <f t="shared" si="7"/>
        <v>#N/A</v>
      </c>
    </row>
    <row r="60" spans="2:12" ht="15.75" customHeight="1" x14ac:dyDescent="0.2">
      <c r="B60" s="46">
        <f t="shared" si="8"/>
        <v>52</v>
      </c>
      <c r="C60" s="497"/>
      <c r="D60" s="498"/>
      <c r="E60" s="498"/>
      <c r="F60" s="493"/>
      <c r="G60" s="494"/>
      <c r="H60" s="45" t="str">
        <f t="shared" si="5"/>
        <v/>
      </c>
      <c r="I60" s="192"/>
      <c r="K60" s="96" t="e">
        <f t="shared" si="6"/>
        <v>#N/A</v>
      </c>
      <c r="L60" s="69" t="e">
        <f t="shared" si="7"/>
        <v>#N/A</v>
      </c>
    </row>
    <row r="61" spans="2:12" ht="15.75" customHeight="1" x14ac:dyDescent="0.2">
      <c r="B61" s="46">
        <f t="shared" si="8"/>
        <v>53</v>
      </c>
      <c r="C61" s="497"/>
      <c r="D61" s="498"/>
      <c r="E61" s="498"/>
      <c r="F61" s="493"/>
      <c r="G61" s="494"/>
      <c r="H61" s="45" t="str">
        <f t="shared" si="5"/>
        <v/>
      </c>
      <c r="I61" s="192"/>
      <c r="K61" s="96" t="e">
        <f t="shared" si="6"/>
        <v>#N/A</v>
      </c>
      <c r="L61" s="69" t="e">
        <f t="shared" si="7"/>
        <v>#N/A</v>
      </c>
    </row>
    <row r="62" spans="2:12" ht="15.75" customHeight="1" x14ac:dyDescent="0.2">
      <c r="B62" s="46">
        <f t="shared" si="8"/>
        <v>54</v>
      </c>
      <c r="C62" s="495"/>
      <c r="D62" s="496"/>
      <c r="E62" s="497"/>
      <c r="F62" s="493"/>
      <c r="G62" s="494"/>
      <c r="H62" s="45" t="str">
        <f t="shared" si="5"/>
        <v/>
      </c>
      <c r="I62" s="192"/>
      <c r="K62" s="96" t="e">
        <f t="shared" si="6"/>
        <v>#N/A</v>
      </c>
      <c r="L62" s="69" t="e">
        <f t="shared" si="7"/>
        <v>#N/A</v>
      </c>
    </row>
    <row r="63" spans="2:12" ht="15.75" customHeight="1" x14ac:dyDescent="0.2">
      <c r="B63" s="46">
        <f t="shared" si="8"/>
        <v>55</v>
      </c>
      <c r="C63" s="495"/>
      <c r="D63" s="496"/>
      <c r="E63" s="497"/>
      <c r="F63" s="493"/>
      <c r="G63" s="494"/>
      <c r="H63" s="45" t="str">
        <f t="shared" si="5"/>
        <v/>
      </c>
      <c r="I63" s="192"/>
      <c r="K63" s="96" t="e">
        <f t="shared" si="6"/>
        <v>#N/A</v>
      </c>
      <c r="L63" s="69" t="e">
        <f t="shared" si="7"/>
        <v>#N/A</v>
      </c>
    </row>
    <row r="64" spans="2:12" ht="15.75" customHeight="1" x14ac:dyDescent="0.2">
      <c r="B64" s="46">
        <f t="shared" si="8"/>
        <v>56</v>
      </c>
      <c r="C64" s="495"/>
      <c r="D64" s="496"/>
      <c r="E64" s="497"/>
      <c r="F64" s="493"/>
      <c r="G64" s="494"/>
      <c r="H64" s="45" t="str">
        <f t="shared" si="5"/>
        <v/>
      </c>
      <c r="I64" s="192"/>
      <c r="K64" s="96" t="e">
        <f t="shared" si="6"/>
        <v>#N/A</v>
      </c>
      <c r="L64" s="69" t="e">
        <f t="shared" si="7"/>
        <v>#N/A</v>
      </c>
    </row>
    <row r="65" spans="2:12" ht="15.75" customHeight="1" x14ac:dyDescent="0.2">
      <c r="B65" s="46">
        <f t="shared" si="8"/>
        <v>57</v>
      </c>
      <c r="C65" s="495"/>
      <c r="D65" s="496"/>
      <c r="E65" s="497"/>
      <c r="F65" s="493"/>
      <c r="G65" s="494"/>
      <c r="H65" s="45" t="str">
        <f t="shared" si="5"/>
        <v/>
      </c>
      <c r="I65" s="192"/>
      <c r="K65" s="96" t="e">
        <f t="shared" si="6"/>
        <v>#N/A</v>
      </c>
      <c r="L65" s="69" t="e">
        <f t="shared" si="7"/>
        <v>#N/A</v>
      </c>
    </row>
    <row r="66" spans="2:12" ht="15.75" customHeight="1" x14ac:dyDescent="0.2">
      <c r="B66" s="46">
        <f t="shared" si="8"/>
        <v>58</v>
      </c>
      <c r="C66" s="495"/>
      <c r="D66" s="496"/>
      <c r="E66" s="497"/>
      <c r="F66" s="493"/>
      <c r="G66" s="494"/>
      <c r="H66" s="45" t="str">
        <f t="shared" si="5"/>
        <v/>
      </c>
      <c r="I66" s="192"/>
      <c r="K66" s="96" t="e">
        <f t="shared" si="6"/>
        <v>#N/A</v>
      </c>
      <c r="L66" s="69" t="e">
        <f t="shared" si="7"/>
        <v>#N/A</v>
      </c>
    </row>
    <row r="67" spans="2:12" ht="15.75" customHeight="1" x14ac:dyDescent="0.2">
      <c r="B67" s="46">
        <f t="shared" si="8"/>
        <v>59</v>
      </c>
      <c r="C67" s="495"/>
      <c r="D67" s="496"/>
      <c r="E67" s="497"/>
      <c r="F67" s="493"/>
      <c r="G67" s="494"/>
      <c r="H67" s="45" t="str">
        <f t="shared" si="5"/>
        <v/>
      </c>
      <c r="I67" s="192"/>
      <c r="K67" s="96" t="e">
        <f t="shared" si="6"/>
        <v>#N/A</v>
      </c>
      <c r="L67" s="69" t="e">
        <f t="shared" si="7"/>
        <v>#N/A</v>
      </c>
    </row>
    <row r="68" spans="2:12" ht="15.75" customHeight="1" x14ac:dyDescent="0.2">
      <c r="B68" s="46">
        <f t="shared" si="8"/>
        <v>60</v>
      </c>
      <c r="C68" s="495"/>
      <c r="D68" s="496"/>
      <c r="E68" s="497"/>
      <c r="F68" s="493"/>
      <c r="G68" s="494"/>
      <c r="H68" s="45" t="str">
        <f t="shared" si="5"/>
        <v/>
      </c>
      <c r="I68" s="192"/>
      <c r="K68" s="96" t="e">
        <f t="shared" si="6"/>
        <v>#N/A</v>
      </c>
      <c r="L68" s="69" t="e">
        <f t="shared" si="7"/>
        <v>#N/A</v>
      </c>
    </row>
    <row r="69" spans="2:12" ht="15.75" customHeight="1" x14ac:dyDescent="0.2">
      <c r="B69" s="46">
        <f t="shared" si="8"/>
        <v>61</v>
      </c>
      <c r="C69" s="495"/>
      <c r="D69" s="496"/>
      <c r="E69" s="497"/>
      <c r="F69" s="493"/>
      <c r="G69" s="494"/>
      <c r="H69" s="45" t="str">
        <f t="shared" si="5"/>
        <v/>
      </c>
      <c r="I69" s="192"/>
      <c r="K69" s="96" t="e">
        <f t="shared" si="6"/>
        <v>#N/A</v>
      </c>
      <c r="L69" s="69" t="e">
        <f t="shared" si="7"/>
        <v>#N/A</v>
      </c>
    </row>
    <row r="70" spans="2:12" ht="15.75" customHeight="1" x14ac:dyDescent="0.2">
      <c r="B70" s="46">
        <f t="shared" si="8"/>
        <v>62</v>
      </c>
      <c r="C70" s="495"/>
      <c r="D70" s="496"/>
      <c r="E70" s="497"/>
      <c r="F70" s="493"/>
      <c r="G70" s="494"/>
      <c r="H70" s="45" t="str">
        <f t="shared" si="5"/>
        <v/>
      </c>
      <c r="I70" s="192"/>
      <c r="K70" s="96" t="e">
        <f t="shared" si="6"/>
        <v>#N/A</v>
      </c>
      <c r="L70" s="69" t="e">
        <f t="shared" si="7"/>
        <v>#N/A</v>
      </c>
    </row>
    <row r="71" spans="2:12" ht="15.75" customHeight="1" x14ac:dyDescent="0.2">
      <c r="B71" s="46">
        <f t="shared" si="8"/>
        <v>63</v>
      </c>
      <c r="C71" s="495"/>
      <c r="D71" s="496"/>
      <c r="E71" s="497"/>
      <c r="F71" s="493"/>
      <c r="G71" s="494"/>
      <c r="H71" s="45" t="str">
        <f t="shared" si="5"/>
        <v/>
      </c>
      <c r="I71" s="192"/>
      <c r="K71" s="96" t="e">
        <f t="shared" si="6"/>
        <v>#N/A</v>
      </c>
      <c r="L71" s="69" t="e">
        <f t="shared" si="7"/>
        <v>#N/A</v>
      </c>
    </row>
    <row r="72" spans="2:12" ht="15.75" customHeight="1" x14ac:dyDescent="0.2">
      <c r="B72" s="46">
        <f t="shared" si="8"/>
        <v>64</v>
      </c>
      <c r="C72" s="495"/>
      <c r="D72" s="496"/>
      <c r="E72" s="497"/>
      <c r="F72" s="493"/>
      <c r="G72" s="494"/>
      <c r="H72" s="45" t="str">
        <f t="shared" si="5"/>
        <v/>
      </c>
      <c r="I72" s="192"/>
      <c r="K72" s="96" t="e">
        <f t="shared" si="6"/>
        <v>#N/A</v>
      </c>
      <c r="L72" s="69" t="e">
        <f t="shared" si="7"/>
        <v>#N/A</v>
      </c>
    </row>
    <row r="73" spans="2:12" ht="15.75" customHeight="1" x14ac:dyDescent="0.2">
      <c r="B73" s="46">
        <f t="shared" si="8"/>
        <v>65</v>
      </c>
      <c r="C73" s="495"/>
      <c r="D73" s="496"/>
      <c r="E73" s="497"/>
      <c r="F73" s="493"/>
      <c r="G73" s="494"/>
      <c r="H73" s="45" t="str">
        <f t="shared" ref="H73:H104" si="9">IF(ComboCodResolucion="1-Industrias Agroalimentarias","",IF(AND($F73="Edificios",$I73&gt;30000),"MOD. COSTES",IF(AND($F73&lt;&gt;"Edificios",$I73&gt;12000,$F73&lt;&gt;"Terreno"),"MOD. COSTES","")))</f>
        <v/>
      </c>
      <c r="I73" s="192"/>
      <c r="K73" s="96" t="e">
        <f t="shared" ref="K73:K104" si="10">IF(ComboCodResolucion="1-Industrias Agroalimentarias",INDEX(CodTiposInverAgro,MATCH(F73,TiposInverAgro,0)),INDEX(CodTiposInverNoAgro,MATCH(F73,TiposInverNoAgro,0)))</f>
        <v>#N/A</v>
      </c>
      <c r="L73" s="69" t="e">
        <f t="shared" ref="L73:L104" si="11">IF(ComboCodResolucion="1-Industrias Agroalimentarias",INDEX(Cod2TiposInverAgro,MATCH(F73,TiposInverAgro,0)),INDEX(Cod2TiposInverNoAgro,MATCH(F73,TiposInverNoAgro,0)))</f>
        <v>#N/A</v>
      </c>
    </row>
    <row r="74" spans="2:12" ht="15.75" customHeight="1" x14ac:dyDescent="0.2">
      <c r="B74" s="46">
        <f t="shared" si="8"/>
        <v>66</v>
      </c>
      <c r="C74" s="495"/>
      <c r="D74" s="496"/>
      <c r="E74" s="497"/>
      <c r="F74" s="493"/>
      <c r="G74" s="494"/>
      <c r="H74" s="45" t="str">
        <f t="shared" si="9"/>
        <v/>
      </c>
      <c r="I74" s="192"/>
      <c r="K74" s="96" t="e">
        <f t="shared" si="10"/>
        <v>#N/A</v>
      </c>
      <c r="L74" s="69" t="e">
        <f t="shared" si="11"/>
        <v>#N/A</v>
      </c>
    </row>
    <row r="75" spans="2:12" ht="15.75" customHeight="1" x14ac:dyDescent="0.2">
      <c r="B75" s="46">
        <f t="shared" si="8"/>
        <v>67</v>
      </c>
      <c r="C75" s="495"/>
      <c r="D75" s="496"/>
      <c r="E75" s="497"/>
      <c r="F75" s="493"/>
      <c r="G75" s="494"/>
      <c r="H75" s="45" t="str">
        <f t="shared" si="9"/>
        <v/>
      </c>
      <c r="I75" s="192"/>
      <c r="K75" s="96" t="e">
        <f t="shared" si="10"/>
        <v>#N/A</v>
      </c>
      <c r="L75" s="69" t="e">
        <f t="shared" si="11"/>
        <v>#N/A</v>
      </c>
    </row>
    <row r="76" spans="2:12" ht="15.75" customHeight="1" x14ac:dyDescent="0.2">
      <c r="B76" s="46">
        <f t="shared" si="8"/>
        <v>68</v>
      </c>
      <c r="C76" s="495"/>
      <c r="D76" s="496"/>
      <c r="E76" s="497"/>
      <c r="F76" s="493"/>
      <c r="G76" s="494"/>
      <c r="H76" s="45" t="str">
        <f t="shared" si="9"/>
        <v/>
      </c>
      <c r="I76" s="192"/>
      <c r="K76" s="96" t="e">
        <f t="shared" si="10"/>
        <v>#N/A</v>
      </c>
      <c r="L76" s="69" t="e">
        <f t="shared" si="11"/>
        <v>#N/A</v>
      </c>
    </row>
    <row r="77" spans="2:12" ht="15.75" customHeight="1" x14ac:dyDescent="0.2">
      <c r="B77" s="46">
        <f t="shared" si="8"/>
        <v>69</v>
      </c>
      <c r="C77" s="193"/>
      <c r="D77" s="194"/>
      <c r="E77" s="195"/>
      <c r="F77" s="493"/>
      <c r="G77" s="494"/>
      <c r="H77" s="45" t="str">
        <f t="shared" si="9"/>
        <v/>
      </c>
      <c r="I77" s="192"/>
      <c r="K77" s="96" t="e">
        <f t="shared" si="10"/>
        <v>#N/A</v>
      </c>
      <c r="L77" s="69" t="e">
        <f t="shared" si="11"/>
        <v>#N/A</v>
      </c>
    </row>
    <row r="78" spans="2:12" ht="15.75" customHeight="1" x14ac:dyDescent="0.2">
      <c r="B78" s="46">
        <f>1+B77</f>
        <v>70</v>
      </c>
      <c r="C78" s="497"/>
      <c r="D78" s="498"/>
      <c r="E78" s="498"/>
      <c r="F78" s="493"/>
      <c r="G78" s="494"/>
      <c r="H78" s="45" t="str">
        <f t="shared" si="9"/>
        <v/>
      </c>
      <c r="I78" s="192"/>
      <c r="K78" s="96" t="e">
        <f t="shared" si="10"/>
        <v>#N/A</v>
      </c>
      <c r="L78" s="69" t="e">
        <f t="shared" si="11"/>
        <v>#N/A</v>
      </c>
    </row>
    <row r="79" spans="2:12" ht="15.75" customHeight="1" x14ac:dyDescent="0.2">
      <c r="B79" s="46">
        <f>1+B78</f>
        <v>71</v>
      </c>
      <c r="C79" s="497"/>
      <c r="D79" s="498"/>
      <c r="E79" s="498"/>
      <c r="F79" s="493"/>
      <c r="G79" s="494"/>
      <c r="H79" s="45" t="str">
        <f t="shared" si="9"/>
        <v/>
      </c>
      <c r="I79" s="192"/>
      <c r="K79" s="96" t="e">
        <f t="shared" si="10"/>
        <v>#N/A</v>
      </c>
      <c r="L79" s="69" t="e">
        <f t="shared" si="11"/>
        <v>#N/A</v>
      </c>
    </row>
    <row r="80" spans="2:12" ht="15.75" customHeight="1" x14ac:dyDescent="0.2">
      <c r="B80" s="46">
        <f t="shared" ref="B80:B109" si="12">1+B79</f>
        <v>72</v>
      </c>
      <c r="C80" s="497"/>
      <c r="D80" s="498"/>
      <c r="E80" s="498"/>
      <c r="F80" s="493"/>
      <c r="G80" s="494"/>
      <c r="H80" s="45" t="str">
        <f t="shared" si="9"/>
        <v/>
      </c>
      <c r="I80" s="192"/>
      <c r="K80" s="96" t="e">
        <f t="shared" si="10"/>
        <v>#N/A</v>
      </c>
      <c r="L80" s="69" t="e">
        <f t="shared" si="11"/>
        <v>#N/A</v>
      </c>
    </row>
    <row r="81" spans="1:12" ht="15.75" customHeight="1" x14ac:dyDescent="0.2">
      <c r="B81" s="46">
        <f t="shared" si="12"/>
        <v>73</v>
      </c>
      <c r="C81" s="497"/>
      <c r="D81" s="498"/>
      <c r="E81" s="498"/>
      <c r="F81" s="493"/>
      <c r="G81" s="494"/>
      <c r="H81" s="45" t="str">
        <f t="shared" si="9"/>
        <v/>
      </c>
      <c r="I81" s="192"/>
      <c r="K81" s="96" t="e">
        <f t="shared" si="10"/>
        <v>#N/A</v>
      </c>
      <c r="L81" s="69" t="e">
        <f t="shared" si="11"/>
        <v>#N/A</v>
      </c>
    </row>
    <row r="82" spans="1:12" s="24" customFormat="1" ht="15.75" customHeight="1" x14ac:dyDescent="0.2">
      <c r="A82" s="1"/>
      <c r="B82" s="46">
        <f t="shared" si="12"/>
        <v>74</v>
      </c>
      <c r="C82" s="497"/>
      <c r="D82" s="498"/>
      <c r="E82" s="498"/>
      <c r="F82" s="493"/>
      <c r="G82" s="494"/>
      <c r="H82" s="45" t="str">
        <f t="shared" si="9"/>
        <v/>
      </c>
      <c r="I82" s="192"/>
      <c r="J82" s="1"/>
      <c r="K82" s="96" t="e">
        <f t="shared" si="10"/>
        <v>#N/A</v>
      </c>
      <c r="L82" s="69" t="e">
        <f t="shared" si="11"/>
        <v>#N/A</v>
      </c>
    </row>
    <row r="83" spans="1:12" s="24" customFormat="1" ht="15.75" customHeight="1" x14ac:dyDescent="0.2">
      <c r="A83" s="1"/>
      <c r="B83" s="46">
        <f t="shared" si="12"/>
        <v>75</v>
      </c>
      <c r="C83" s="497"/>
      <c r="D83" s="498"/>
      <c r="E83" s="498"/>
      <c r="F83" s="493"/>
      <c r="G83" s="494"/>
      <c r="H83" s="45" t="str">
        <f t="shared" si="9"/>
        <v/>
      </c>
      <c r="I83" s="192"/>
      <c r="J83" s="1"/>
      <c r="K83" s="96" t="e">
        <f t="shared" si="10"/>
        <v>#N/A</v>
      </c>
      <c r="L83" s="69" t="e">
        <f t="shared" si="11"/>
        <v>#N/A</v>
      </c>
    </row>
    <row r="84" spans="1:12" s="24" customFormat="1" ht="15.75" customHeight="1" x14ac:dyDescent="0.2">
      <c r="A84" s="1"/>
      <c r="B84" s="46">
        <f t="shared" si="12"/>
        <v>76</v>
      </c>
      <c r="C84" s="497"/>
      <c r="D84" s="498"/>
      <c r="E84" s="498"/>
      <c r="F84" s="493"/>
      <c r="G84" s="494"/>
      <c r="H84" s="45" t="str">
        <f t="shared" si="9"/>
        <v/>
      </c>
      <c r="I84" s="192"/>
      <c r="J84" s="1"/>
      <c r="K84" s="96" t="e">
        <f t="shared" si="10"/>
        <v>#N/A</v>
      </c>
      <c r="L84" s="69" t="e">
        <f t="shared" si="11"/>
        <v>#N/A</v>
      </c>
    </row>
    <row r="85" spans="1:12" s="24" customFormat="1" ht="15.75" customHeight="1" x14ac:dyDescent="0.2">
      <c r="A85" s="1"/>
      <c r="B85" s="46">
        <f t="shared" si="12"/>
        <v>77</v>
      </c>
      <c r="C85" s="497"/>
      <c r="D85" s="498"/>
      <c r="E85" s="498"/>
      <c r="F85" s="493"/>
      <c r="G85" s="494"/>
      <c r="H85" s="45" t="str">
        <f t="shared" si="9"/>
        <v/>
      </c>
      <c r="I85" s="192"/>
      <c r="J85" s="1"/>
      <c r="K85" s="96" t="e">
        <f t="shared" si="10"/>
        <v>#N/A</v>
      </c>
      <c r="L85" s="69" t="e">
        <f t="shared" si="11"/>
        <v>#N/A</v>
      </c>
    </row>
    <row r="86" spans="1:12" s="24" customFormat="1" ht="15.75" customHeight="1" x14ac:dyDescent="0.2">
      <c r="A86" s="1"/>
      <c r="B86" s="46">
        <f t="shared" si="12"/>
        <v>78</v>
      </c>
      <c r="C86" s="497"/>
      <c r="D86" s="498"/>
      <c r="E86" s="498"/>
      <c r="F86" s="493"/>
      <c r="G86" s="494"/>
      <c r="H86" s="45" t="str">
        <f t="shared" si="9"/>
        <v/>
      </c>
      <c r="I86" s="192"/>
      <c r="J86" s="1"/>
      <c r="K86" s="96" t="e">
        <f t="shared" si="10"/>
        <v>#N/A</v>
      </c>
      <c r="L86" s="69" t="e">
        <f t="shared" si="11"/>
        <v>#N/A</v>
      </c>
    </row>
    <row r="87" spans="1:12" s="24" customFormat="1" ht="15.75" customHeight="1" x14ac:dyDescent="0.2">
      <c r="A87" s="1"/>
      <c r="B87" s="46">
        <f t="shared" si="12"/>
        <v>79</v>
      </c>
      <c r="C87" s="497"/>
      <c r="D87" s="498"/>
      <c r="E87" s="498"/>
      <c r="F87" s="493"/>
      <c r="G87" s="494"/>
      <c r="H87" s="45" t="str">
        <f t="shared" si="9"/>
        <v/>
      </c>
      <c r="I87" s="192"/>
      <c r="J87" s="1"/>
      <c r="K87" s="96" t="e">
        <f t="shared" si="10"/>
        <v>#N/A</v>
      </c>
      <c r="L87" s="69" t="e">
        <f t="shared" si="11"/>
        <v>#N/A</v>
      </c>
    </row>
    <row r="88" spans="1:12" s="24" customFormat="1" ht="15.75" customHeight="1" x14ac:dyDescent="0.2">
      <c r="A88" s="1"/>
      <c r="B88" s="46">
        <f t="shared" si="12"/>
        <v>80</v>
      </c>
      <c r="C88" s="497"/>
      <c r="D88" s="498"/>
      <c r="E88" s="498"/>
      <c r="F88" s="493"/>
      <c r="G88" s="494"/>
      <c r="H88" s="45" t="str">
        <f t="shared" si="9"/>
        <v/>
      </c>
      <c r="I88" s="192"/>
      <c r="J88" s="1"/>
      <c r="K88" s="96" t="e">
        <f t="shared" si="10"/>
        <v>#N/A</v>
      </c>
      <c r="L88" s="69" t="e">
        <f t="shared" si="11"/>
        <v>#N/A</v>
      </c>
    </row>
    <row r="89" spans="1:12" s="24" customFormat="1" ht="15.75" customHeight="1" x14ac:dyDescent="0.2">
      <c r="A89" s="1"/>
      <c r="B89" s="46">
        <f t="shared" si="12"/>
        <v>81</v>
      </c>
      <c r="C89" s="497"/>
      <c r="D89" s="498"/>
      <c r="E89" s="498"/>
      <c r="F89" s="493"/>
      <c r="G89" s="494"/>
      <c r="H89" s="45" t="str">
        <f t="shared" si="9"/>
        <v/>
      </c>
      <c r="I89" s="192"/>
      <c r="J89" s="1"/>
      <c r="K89" s="96" t="e">
        <f t="shared" si="10"/>
        <v>#N/A</v>
      </c>
      <c r="L89" s="69" t="e">
        <f t="shared" si="11"/>
        <v>#N/A</v>
      </c>
    </row>
    <row r="90" spans="1:12" s="24" customFormat="1" ht="15.75" customHeight="1" x14ac:dyDescent="0.2">
      <c r="A90" s="1"/>
      <c r="B90" s="46">
        <f t="shared" si="12"/>
        <v>82</v>
      </c>
      <c r="C90" s="497"/>
      <c r="D90" s="498"/>
      <c r="E90" s="498"/>
      <c r="F90" s="493"/>
      <c r="G90" s="494"/>
      <c r="H90" s="45" t="str">
        <f t="shared" si="9"/>
        <v/>
      </c>
      <c r="I90" s="192"/>
      <c r="J90" s="1"/>
      <c r="K90" s="96" t="e">
        <f t="shared" si="10"/>
        <v>#N/A</v>
      </c>
      <c r="L90" s="69" t="e">
        <f t="shared" si="11"/>
        <v>#N/A</v>
      </c>
    </row>
    <row r="91" spans="1:12" s="24" customFormat="1" ht="15.75" customHeight="1" x14ac:dyDescent="0.2">
      <c r="A91" s="1"/>
      <c r="B91" s="46">
        <f t="shared" si="12"/>
        <v>83</v>
      </c>
      <c r="C91" s="497"/>
      <c r="D91" s="498"/>
      <c r="E91" s="498"/>
      <c r="F91" s="493"/>
      <c r="G91" s="494"/>
      <c r="H91" s="45" t="str">
        <f t="shared" si="9"/>
        <v/>
      </c>
      <c r="I91" s="192"/>
      <c r="J91" s="1"/>
      <c r="K91" s="96" t="e">
        <f t="shared" si="10"/>
        <v>#N/A</v>
      </c>
      <c r="L91" s="69" t="e">
        <f t="shared" si="11"/>
        <v>#N/A</v>
      </c>
    </row>
    <row r="92" spans="1:12" s="24" customFormat="1" ht="15.75" customHeight="1" x14ac:dyDescent="0.2">
      <c r="A92" s="1"/>
      <c r="B92" s="46">
        <f t="shared" si="12"/>
        <v>84</v>
      </c>
      <c r="C92" s="497"/>
      <c r="D92" s="498"/>
      <c r="E92" s="498"/>
      <c r="F92" s="493"/>
      <c r="G92" s="494"/>
      <c r="H92" s="45" t="str">
        <f t="shared" si="9"/>
        <v/>
      </c>
      <c r="I92" s="192"/>
      <c r="J92" s="1"/>
      <c r="K92" s="96" t="e">
        <f t="shared" si="10"/>
        <v>#N/A</v>
      </c>
      <c r="L92" s="69" t="e">
        <f t="shared" si="11"/>
        <v>#N/A</v>
      </c>
    </row>
    <row r="93" spans="1:12" s="24" customFormat="1" ht="15.75" customHeight="1" x14ac:dyDescent="0.2">
      <c r="A93" s="1"/>
      <c r="B93" s="46">
        <f t="shared" si="12"/>
        <v>85</v>
      </c>
      <c r="C93" s="497"/>
      <c r="D93" s="498"/>
      <c r="E93" s="498"/>
      <c r="F93" s="493"/>
      <c r="G93" s="494"/>
      <c r="H93" s="45" t="str">
        <f t="shared" si="9"/>
        <v/>
      </c>
      <c r="I93" s="192"/>
      <c r="J93" s="1"/>
      <c r="K93" s="96" t="e">
        <f t="shared" si="10"/>
        <v>#N/A</v>
      </c>
      <c r="L93" s="69" t="e">
        <f t="shared" si="11"/>
        <v>#N/A</v>
      </c>
    </row>
    <row r="94" spans="1:12" s="24" customFormat="1" ht="15.75" customHeight="1" x14ac:dyDescent="0.2">
      <c r="A94" s="1"/>
      <c r="B94" s="46">
        <f t="shared" si="12"/>
        <v>86</v>
      </c>
      <c r="C94" s="497"/>
      <c r="D94" s="498"/>
      <c r="E94" s="498"/>
      <c r="F94" s="493"/>
      <c r="G94" s="494"/>
      <c r="H94" s="45" t="str">
        <f t="shared" si="9"/>
        <v/>
      </c>
      <c r="I94" s="192"/>
      <c r="J94" s="1"/>
      <c r="K94" s="96" t="e">
        <f t="shared" si="10"/>
        <v>#N/A</v>
      </c>
      <c r="L94" s="69" t="e">
        <f t="shared" si="11"/>
        <v>#N/A</v>
      </c>
    </row>
    <row r="95" spans="1:12" s="24" customFormat="1" ht="15.75" customHeight="1" x14ac:dyDescent="0.2">
      <c r="A95" s="1"/>
      <c r="B95" s="46">
        <f t="shared" si="12"/>
        <v>87</v>
      </c>
      <c r="C95" s="497"/>
      <c r="D95" s="498"/>
      <c r="E95" s="498"/>
      <c r="F95" s="493"/>
      <c r="G95" s="494"/>
      <c r="H95" s="45" t="str">
        <f t="shared" si="9"/>
        <v/>
      </c>
      <c r="I95" s="192"/>
      <c r="J95" s="1"/>
      <c r="K95" s="96" t="e">
        <f t="shared" si="10"/>
        <v>#N/A</v>
      </c>
      <c r="L95" s="69" t="e">
        <f t="shared" si="11"/>
        <v>#N/A</v>
      </c>
    </row>
    <row r="96" spans="1:12" s="24" customFormat="1" ht="15.75" customHeight="1" x14ac:dyDescent="0.2">
      <c r="A96" s="1"/>
      <c r="B96" s="46">
        <f t="shared" si="12"/>
        <v>88</v>
      </c>
      <c r="C96" s="497"/>
      <c r="D96" s="498"/>
      <c r="E96" s="498"/>
      <c r="F96" s="493"/>
      <c r="G96" s="494"/>
      <c r="H96" s="45" t="str">
        <f t="shared" si="9"/>
        <v/>
      </c>
      <c r="I96" s="192"/>
      <c r="J96" s="1"/>
      <c r="K96" s="96" t="e">
        <f t="shared" si="10"/>
        <v>#N/A</v>
      </c>
      <c r="L96" s="69" t="e">
        <f t="shared" si="11"/>
        <v>#N/A</v>
      </c>
    </row>
    <row r="97" spans="1:12" s="24" customFormat="1" ht="15.75" customHeight="1" x14ac:dyDescent="0.2">
      <c r="A97" s="1"/>
      <c r="B97" s="46">
        <f t="shared" si="12"/>
        <v>89</v>
      </c>
      <c r="C97" s="495"/>
      <c r="D97" s="496"/>
      <c r="E97" s="497"/>
      <c r="F97" s="493"/>
      <c r="G97" s="494"/>
      <c r="H97" s="45" t="str">
        <f t="shared" si="9"/>
        <v/>
      </c>
      <c r="I97" s="192"/>
      <c r="J97" s="1"/>
      <c r="K97" s="96" t="e">
        <f t="shared" si="10"/>
        <v>#N/A</v>
      </c>
      <c r="L97" s="69" t="e">
        <f t="shared" si="11"/>
        <v>#N/A</v>
      </c>
    </row>
    <row r="98" spans="1:12" s="24" customFormat="1" ht="15.75" customHeight="1" x14ac:dyDescent="0.2">
      <c r="A98" s="1"/>
      <c r="B98" s="46">
        <f t="shared" si="12"/>
        <v>90</v>
      </c>
      <c r="C98" s="495"/>
      <c r="D98" s="496"/>
      <c r="E98" s="497"/>
      <c r="F98" s="493"/>
      <c r="G98" s="494"/>
      <c r="H98" s="45" t="str">
        <f t="shared" si="9"/>
        <v/>
      </c>
      <c r="I98" s="192"/>
      <c r="J98" s="1"/>
      <c r="K98" s="96" t="e">
        <f t="shared" si="10"/>
        <v>#N/A</v>
      </c>
      <c r="L98" s="69" t="e">
        <f t="shared" si="11"/>
        <v>#N/A</v>
      </c>
    </row>
    <row r="99" spans="1:12" s="24" customFormat="1" ht="15.75" customHeight="1" x14ac:dyDescent="0.2">
      <c r="A99" s="1"/>
      <c r="B99" s="46">
        <f t="shared" si="12"/>
        <v>91</v>
      </c>
      <c r="C99" s="495"/>
      <c r="D99" s="496"/>
      <c r="E99" s="497"/>
      <c r="F99" s="493"/>
      <c r="G99" s="494"/>
      <c r="H99" s="45" t="str">
        <f t="shared" si="9"/>
        <v/>
      </c>
      <c r="I99" s="192"/>
      <c r="J99" s="1"/>
      <c r="K99" s="96" t="e">
        <f t="shared" si="10"/>
        <v>#N/A</v>
      </c>
      <c r="L99" s="69" t="e">
        <f t="shared" si="11"/>
        <v>#N/A</v>
      </c>
    </row>
    <row r="100" spans="1:12" s="24" customFormat="1" ht="15.75" customHeight="1" x14ac:dyDescent="0.2">
      <c r="A100" s="1"/>
      <c r="B100" s="46">
        <f t="shared" si="12"/>
        <v>92</v>
      </c>
      <c r="C100" s="495"/>
      <c r="D100" s="496"/>
      <c r="E100" s="497"/>
      <c r="F100" s="493"/>
      <c r="G100" s="494"/>
      <c r="H100" s="45" t="str">
        <f t="shared" si="9"/>
        <v/>
      </c>
      <c r="I100" s="192"/>
      <c r="J100" s="1"/>
      <c r="K100" s="96" t="e">
        <f t="shared" si="10"/>
        <v>#N/A</v>
      </c>
      <c r="L100" s="69" t="e">
        <f t="shared" si="11"/>
        <v>#N/A</v>
      </c>
    </row>
    <row r="101" spans="1:12" s="24" customFormat="1" ht="15.75" customHeight="1" x14ac:dyDescent="0.2">
      <c r="A101" s="1"/>
      <c r="B101" s="46">
        <f t="shared" si="12"/>
        <v>93</v>
      </c>
      <c r="C101" s="495"/>
      <c r="D101" s="496"/>
      <c r="E101" s="497"/>
      <c r="F101" s="493"/>
      <c r="G101" s="494"/>
      <c r="H101" s="45" t="str">
        <f t="shared" si="9"/>
        <v/>
      </c>
      <c r="I101" s="192"/>
      <c r="J101" s="1"/>
      <c r="K101" s="96" t="e">
        <f t="shared" si="10"/>
        <v>#N/A</v>
      </c>
      <c r="L101" s="69" t="e">
        <f t="shared" si="11"/>
        <v>#N/A</v>
      </c>
    </row>
    <row r="102" spans="1:12" s="24" customFormat="1" ht="15.75" customHeight="1" x14ac:dyDescent="0.2">
      <c r="A102" s="1"/>
      <c r="B102" s="46">
        <f t="shared" si="12"/>
        <v>94</v>
      </c>
      <c r="C102" s="495"/>
      <c r="D102" s="496"/>
      <c r="E102" s="497"/>
      <c r="F102" s="493"/>
      <c r="G102" s="494"/>
      <c r="H102" s="45" t="str">
        <f t="shared" si="9"/>
        <v/>
      </c>
      <c r="I102" s="192"/>
      <c r="J102" s="1"/>
      <c r="K102" s="96" t="e">
        <f t="shared" si="10"/>
        <v>#N/A</v>
      </c>
      <c r="L102" s="69" t="e">
        <f t="shared" si="11"/>
        <v>#N/A</v>
      </c>
    </row>
    <row r="103" spans="1:12" s="24" customFormat="1" ht="15.75" customHeight="1" x14ac:dyDescent="0.2">
      <c r="A103" s="1"/>
      <c r="B103" s="46">
        <f t="shared" si="12"/>
        <v>95</v>
      </c>
      <c r="C103" s="495"/>
      <c r="D103" s="496"/>
      <c r="E103" s="497"/>
      <c r="F103" s="493"/>
      <c r="G103" s="494"/>
      <c r="H103" s="45" t="str">
        <f t="shared" si="9"/>
        <v/>
      </c>
      <c r="I103" s="192"/>
      <c r="J103" s="1"/>
      <c r="K103" s="96" t="e">
        <f t="shared" si="10"/>
        <v>#N/A</v>
      </c>
      <c r="L103" s="69" t="e">
        <f t="shared" si="11"/>
        <v>#N/A</v>
      </c>
    </row>
    <row r="104" spans="1:12" s="24" customFormat="1" ht="15.75" customHeight="1" x14ac:dyDescent="0.2">
      <c r="A104" s="1"/>
      <c r="B104" s="46">
        <f t="shared" si="12"/>
        <v>96</v>
      </c>
      <c r="C104" s="495"/>
      <c r="D104" s="496"/>
      <c r="E104" s="497"/>
      <c r="F104" s="493"/>
      <c r="G104" s="494"/>
      <c r="H104" s="45" t="str">
        <f t="shared" si="9"/>
        <v/>
      </c>
      <c r="I104" s="192"/>
      <c r="J104" s="1"/>
      <c r="K104" s="96" t="e">
        <f t="shared" si="10"/>
        <v>#N/A</v>
      </c>
      <c r="L104" s="69" t="e">
        <f t="shared" si="11"/>
        <v>#N/A</v>
      </c>
    </row>
    <row r="105" spans="1:12" ht="15.75" customHeight="1" x14ac:dyDescent="0.2">
      <c r="B105" s="46">
        <f t="shared" si="12"/>
        <v>97</v>
      </c>
      <c r="C105" s="495"/>
      <c r="D105" s="496"/>
      <c r="E105" s="497"/>
      <c r="F105" s="493"/>
      <c r="G105" s="494"/>
      <c r="H105" s="45" t="str">
        <f t="shared" ref="H105:H136" si="13">IF(ComboCodResolucion="1-Industrias Agroalimentarias","",IF(AND($F105="Edificios",$I105&gt;30000),"MOD. COSTES",IF(AND($F105&lt;&gt;"Edificios",$I105&gt;12000,$F105&lt;&gt;"Terreno"),"MOD. COSTES","")))</f>
        <v/>
      </c>
      <c r="I105" s="192"/>
      <c r="K105" s="96" t="e">
        <f t="shared" ref="K105:K136" si="14">IF(ComboCodResolucion="1-Industrias Agroalimentarias",INDEX(CodTiposInverAgro,MATCH(F105,TiposInverAgro,0)),INDEX(CodTiposInverNoAgro,MATCH(F105,TiposInverNoAgro,0)))</f>
        <v>#N/A</v>
      </c>
      <c r="L105" s="69" t="e">
        <f t="shared" ref="L105:L136" si="15">IF(ComboCodResolucion="1-Industrias Agroalimentarias",INDEX(Cod2TiposInverAgro,MATCH(F105,TiposInverAgro,0)),INDEX(Cod2TiposInverNoAgro,MATCH(F105,TiposInverNoAgro,0)))</f>
        <v>#N/A</v>
      </c>
    </row>
    <row r="106" spans="1:12" ht="15.75" customHeight="1" x14ac:dyDescent="0.2">
      <c r="B106" s="46">
        <f t="shared" si="12"/>
        <v>98</v>
      </c>
      <c r="C106" s="495"/>
      <c r="D106" s="496"/>
      <c r="E106" s="497"/>
      <c r="F106" s="493"/>
      <c r="G106" s="494"/>
      <c r="H106" s="45" t="str">
        <f t="shared" si="13"/>
        <v/>
      </c>
      <c r="I106" s="192"/>
      <c r="K106" s="96" t="e">
        <f t="shared" si="14"/>
        <v>#N/A</v>
      </c>
      <c r="L106" s="69" t="e">
        <f t="shared" si="15"/>
        <v>#N/A</v>
      </c>
    </row>
    <row r="107" spans="1:12" ht="15.75" customHeight="1" x14ac:dyDescent="0.2">
      <c r="B107" s="46">
        <f t="shared" si="12"/>
        <v>99</v>
      </c>
      <c r="C107" s="495"/>
      <c r="D107" s="496"/>
      <c r="E107" s="497"/>
      <c r="F107" s="493"/>
      <c r="G107" s="494"/>
      <c r="H107" s="45" t="str">
        <f t="shared" si="13"/>
        <v/>
      </c>
      <c r="I107" s="192"/>
      <c r="K107" s="96" t="e">
        <f t="shared" si="14"/>
        <v>#N/A</v>
      </c>
      <c r="L107" s="69" t="e">
        <f t="shared" si="15"/>
        <v>#N/A</v>
      </c>
    </row>
    <row r="108" spans="1:12" ht="15.75" customHeight="1" x14ac:dyDescent="0.2">
      <c r="B108" s="46">
        <f t="shared" si="12"/>
        <v>100</v>
      </c>
      <c r="C108" s="495"/>
      <c r="D108" s="496"/>
      <c r="E108" s="497"/>
      <c r="F108" s="493"/>
      <c r="G108" s="494"/>
      <c r="H108" s="45" t="str">
        <f t="shared" si="13"/>
        <v/>
      </c>
      <c r="I108" s="192"/>
      <c r="K108" s="96" t="e">
        <f t="shared" si="14"/>
        <v>#N/A</v>
      </c>
      <c r="L108" s="69" t="e">
        <f t="shared" si="15"/>
        <v>#N/A</v>
      </c>
    </row>
    <row r="109" spans="1:12" ht="15.75" customHeight="1" x14ac:dyDescent="0.2">
      <c r="B109" s="46">
        <f t="shared" si="12"/>
        <v>101</v>
      </c>
      <c r="C109" s="495"/>
      <c r="D109" s="496"/>
      <c r="E109" s="497"/>
      <c r="F109" s="493"/>
      <c r="G109" s="494"/>
      <c r="H109" s="45" t="str">
        <f t="shared" si="13"/>
        <v/>
      </c>
      <c r="I109" s="192"/>
      <c r="K109" s="96" t="e">
        <f t="shared" si="14"/>
        <v>#N/A</v>
      </c>
      <c r="L109" s="69" t="e">
        <f t="shared" si="15"/>
        <v>#N/A</v>
      </c>
    </row>
    <row r="110" spans="1:12" ht="15.75" customHeight="1" x14ac:dyDescent="0.2">
      <c r="B110" s="46">
        <f>1+B109</f>
        <v>102</v>
      </c>
      <c r="C110" s="495"/>
      <c r="D110" s="496"/>
      <c r="E110" s="497"/>
      <c r="F110" s="493"/>
      <c r="G110" s="494"/>
      <c r="H110" s="45" t="str">
        <f t="shared" si="13"/>
        <v/>
      </c>
      <c r="I110" s="192"/>
      <c r="K110" s="96" t="e">
        <f t="shared" si="14"/>
        <v>#N/A</v>
      </c>
      <c r="L110" s="69" t="e">
        <f t="shared" si="15"/>
        <v>#N/A</v>
      </c>
    </row>
    <row r="111" spans="1:12" ht="15.75" customHeight="1" x14ac:dyDescent="0.2">
      <c r="B111" s="46">
        <f>1+B110</f>
        <v>103</v>
      </c>
      <c r="C111" s="495"/>
      <c r="D111" s="496"/>
      <c r="E111" s="497"/>
      <c r="F111" s="493"/>
      <c r="G111" s="494"/>
      <c r="H111" s="45" t="str">
        <f t="shared" si="13"/>
        <v/>
      </c>
      <c r="I111" s="192"/>
      <c r="K111" s="96" t="e">
        <f t="shared" si="14"/>
        <v>#N/A</v>
      </c>
      <c r="L111" s="69" t="e">
        <f t="shared" si="15"/>
        <v>#N/A</v>
      </c>
    </row>
    <row r="112" spans="1:12" ht="15.75" customHeight="1" x14ac:dyDescent="0.2">
      <c r="B112" s="46">
        <f>1+B111</f>
        <v>104</v>
      </c>
      <c r="C112" s="497"/>
      <c r="D112" s="498"/>
      <c r="E112" s="498"/>
      <c r="F112" s="493"/>
      <c r="G112" s="494"/>
      <c r="H112" s="45" t="str">
        <f t="shared" si="13"/>
        <v/>
      </c>
      <c r="I112" s="192"/>
      <c r="K112" s="96" t="e">
        <f t="shared" si="14"/>
        <v>#N/A</v>
      </c>
      <c r="L112" s="69" t="e">
        <f t="shared" si="15"/>
        <v>#N/A</v>
      </c>
    </row>
    <row r="113" spans="1:12" s="17" customFormat="1" ht="15.75" customHeight="1" x14ac:dyDescent="0.2">
      <c r="B113" s="46">
        <f>1+B112</f>
        <v>105</v>
      </c>
      <c r="C113" s="497"/>
      <c r="D113" s="498"/>
      <c r="E113" s="498"/>
      <c r="F113" s="493"/>
      <c r="G113" s="494"/>
      <c r="H113" s="45" t="str">
        <f t="shared" si="13"/>
        <v/>
      </c>
      <c r="I113" s="192"/>
      <c r="K113" s="96" t="e">
        <f t="shared" si="14"/>
        <v>#N/A</v>
      </c>
      <c r="L113" s="69" t="e">
        <f t="shared" si="15"/>
        <v>#N/A</v>
      </c>
    </row>
    <row r="114" spans="1:12" s="17" customFormat="1" ht="15.75" customHeight="1" x14ac:dyDescent="0.2">
      <c r="B114" s="46">
        <f t="shared" ref="B114:B146" si="16">1+B113</f>
        <v>106</v>
      </c>
      <c r="C114" s="497"/>
      <c r="D114" s="498"/>
      <c r="E114" s="498"/>
      <c r="F114" s="493"/>
      <c r="G114" s="494"/>
      <c r="H114" s="45" t="str">
        <f t="shared" si="13"/>
        <v/>
      </c>
      <c r="I114" s="192"/>
      <c r="K114" s="96" t="e">
        <f t="shared" si="14"/>
        <v>#N/A</v>
      </c>
      <c r="L114" s="69" t="e">
        <f t="shared" si="15"/>
        <v>#N/A</v>
      </c>
    </row>
    <row r="115" spans="1:12" s="17" customFormat="1" ht="15.75" customHeight="1" x14ac:dyDescent="0.2">
      <c r="B115" s="46">
        <f t="shared" si="16"/>
        <v>107</v>
      </c>
      <c r="C115" s="497"/>
      <c r="D115" s="498"/>
      <c r="E115" s="498"/>
      <c r="F115" s="493"/>
      <c r="G115" s="494"/>
      <c r="H115" s="45" t="str">
        <f t="shared" si="13"/>
        <v/>
      </c>
      <c r="I115" s="192"/>
      <c r="K115" s="96" t="e">
        <f t="shared" si="14"/>
        <v>#N/A</v>
      </c>
      <c r="L115" s="69" t="e">
        <f t="shared" si="15"/>
        <v>#N/A</v>
      </c>
    </row>
    <row r="116" spans="1:12" s="17" customFormat="1" ht="15.75" customHeight="1" x14ac:dyDescent="0.2">
      <c r="B116" s="46">
        <f t="shared" si="16"/>
        <v>108</v>
      </c>
      <c r="C116" s="497"/>
      <c r="D116" s="498"/>
      <c r="E116" s="498"/>
      <c r="F116" s="493"/>
      <c r="G116" s="494"/>
      <c r="H116" s="45" t="str">
        <f t="shared" si="13"/>
        <v/>
      </c>
      <c r="I116" s="192"/>
      <c r="K116" s="96" t="e">
        <f t="shared" si="14"/>
        <v>#N/A</v>
      </c>
      <c r="L116" s="69" t="e">
        <f t="shared" si="15"/>
        <v>#N/A</v>
      </c>
    </row>
    <row r="117" spans="1:12" ht="15.75" customHeight="1" x14ac:dyDescent="0.2">
      <c r="B117" s="46">
        <f t="shared" si="16"/>
        <v>109</v>
      </c>
      <c r="C117" s="497"/>
      <c r="D117" s="498"/>
      <c r="E117" s="498"/>
      <c r="F117" s="493"/>
      <c r="G117" s="494"/>
      <c r="H117" s="45" t="str">
        <f t="shared" si="13"/>
        <v/>
      </c>
      <c r="I117" s="192"/>
      <c r="K117" s="96" t="e">
        <f t="shared" si="14"/>
        <v>#N/A</v>
      </c>
      <c r="L117" s="69" t="e">
        <f t="shared" si="15"/>
        <v>#N/A</v>
      </c>
    </row>
    <row r="118" spans="1:12" ht="15.75" customHeight="1" x14ac:dyDescent="0.2">
      <c r="B118" s="46">
        <f t="shared" si="16"/>
        <v>110</v>
      </c>
      <c r="C118" s="497"/>
      <c r="D118" s="498"/>
      <c r="E118" s="498"/>
      <c r="F118" s="493"/>
      <c r="G118" s="494"/>
      <c r="H118" s="45" t="str">
        <f t="shared" si="13"/>
        <v/>
      </c>
      <c r="I118" s="192"/>
      <c r="K118" s="96" t="e">
        <f t="shared" si="14"/>
        <v>#N/A</v>
      </c>
      <c r="L118" s="69" t="e">
        <f t="shared" si="15"/>
        <v>#N/A</v>
      </c>
    </row>
    <row r="119" spans="1:12" ht="15.75" customHeight="1" x14ac:dyDescent="0.2">
      <c r="B119" s="46">
        <f t="shared" si="16"/>
        <v>111</v>
      </c>
      <c r="C119" s="497"/>
      <c r="D119" s="498"/>
      <c r="E119" s="498"/>
      <c r="F119" s="493"/>
      <c r="G119" s="494"/>
      <c r="H119" s="45" t="str">
        <f t="shared" si="13"/>
        <v/>
      </c>
      <c r="I119" s="192"/>
      <c r="K119" s="96" t="e">
        <f t="shared" si="14"/>
        <v>#N/A</v>
      </c>
      <c r="L119" s="69" t="e">
        <f t="shared" si="15"/>
        <v>#N/A</v>
      </c>
    </row>
    <row r="120" spans="1:12" ht="15.75" customHeight="1" x14ac:dyDescent="0.2">
      <c r="B120" s="46">
        <f t="shared" si="16"/>
        <v>112</v>
      </c>
      <c r="C120" s="497"/>
      <c r="D120" s="498"/>
      <c r="E120" s="498"/>
      <c r="F120" s="493"/>
      <c r="G120" s="494"/>
      <c r="H120" s="45" t="str">
        <f t="shared" si="13"/>
        <v/>
      </c>
      <c r="I120" s="192"/>
      <c r="K120" s="96" t="e">
        <f t="shared" si="14"/>
        <v>#N/A</v>
      </c>
      <c r="L120" s="69" t="e">
        <f t="shared" si="15"/>
        <v>#N/A</v>
      </c>
    </row>
    <row r="121" spans="1:12" ht="15.75" customHeight="1" x14ac:dyDescent="0.2">
      <c r="B121" s="46">
        <f t="shared" si="16"/>
        <v>113</v>
      </c>
      <c r="C121" s="497"/>
      <c r="D121" s="498"/>
      <c r="E121" s="498"/>
      <c r="F121" s="493"/>
      <c r="G121" s="494"/>
      <c r="H121" s="45" t="str">
        <f t="shared" si="13"/>
        <v/>
      </c>
      <c r="I121" s="192"/>
      <c r="K121" s="96" t="e">
        <f t="shared" si="14"/>
        <v>#N/A</v>
      </c>
      <c r="L121" s="69" t="e">
        <f t="shared" si="15"/>
        <v>#N/A</v>
      </c>
    </row>
    <row r="122" spans="1:12" s="4" customFormat="1" ht="15.75" customHeight="1" x14ac:dyDescent="0.2">
      <c r="B122" s="46">
        <f t="shared" si="16"/>
        <v>114</v>
      </c>
      <c r="C122" s="497"/>
      <c r="D122" s="498"/>
      <c r="E122" s="498"/>
      <c r="F122" s="493"/>
      <c r="G122" s="494"/>
      <c r="H122" s="45" t="str">
        <f t="shared" si="13"/>
        <v/>
      </c>
      <c r="I122" s="192"/>
      <c r="J122" s="82"/>
      <c r="K122" s="96" t="e">
        <f t="shared" si="14"/>
        <v>#N/A</v>
      </c>
      <c r="L122" s="69" t="e">
        <f t="shared" si="15"/>
        <v>#N/A</v>
      </c>
    </row>
    <row r="123" spans="1:12" s="44" customFormat="1" ht="15.75" customHeight="1" x14ac:dyDescent="0.2">
      <c r="A123" s="2"/>
      <c r="B123" s="46">
        <f t="shared" si="16"/>
        <v>115</v>
      </c>
      <c r="C123" s="497"/>
      <c r="D123" s="498"/>
      <c r="E123" s="498"/>
      <c r="F123" s="493"/>
      <c r="G123" s="494"/>
      <c r="H123" s="45" t="str">
        <f t="shared" si="13"/>
        <v/>
      </c>
      <c r="I123" s="192"/>
      <c r="J123" s="2"/>
      <c r="K123" s="96" t="e">
        <f t="shared" si="14"/>
        <v>#N/A</v>
      </c>
      <c r="L123" s="69" t="e">
        <f t="shared" si="15"/>
        <v>#N/A</v>
      </c>
    </row>
    <row r="124" spans="1:12" ht="15.75" customHeight="1" x14ac:dyDescent="0.2">
      <c r="A124" s="17"/>
      <c r="B124" s="46">
        <f t="shared" si="16"/>
        <v>116</v>
      </c>
      <c r="C124" s="497"/>
      <c r="D124" s="498"/>
      <c r="E124" s="498"/>
      <c r="F124" s="493"/>
      <c r="G124" s="494"/>
      <c r="H124" s="45" t="str">
        <f t="shared" si="13"/>
        <v/>
      </c>
      <c r="I124" s="192"/>
      <c r="J124" s="17"/>
      <c r="K124" s="96" t="e">
        <f t="shared" si="14"/>
        <v>#N/A</v>
      </c>
      <c r="L124" s="69" t="e">
        <f t="shared" si="15"/>
        <v>#N/A</v>
      </c>
    </row>
    <row r="125" spans="1:12" ht="15.75" customHeight="1" x14ac:dyDescent="0.2">
      <c r="B125" s="46">
        <f t="shared" si="16"/>
        <v>117</v>
      </c>
      <c r="C125" s="497"/>
      <c r="D125" s="498"/>
      <c r="E125" s="498"/>
      <c r="F125" s="493"/>
      <c r="G125" s="494"/>
      <c r="H125" s="45" t="str">
        <f t="shared" si="13"/>
        <v/>
      </c>
      <c r="I125" s="192"/>
      <c r="K125" s="96" t="e">
        <f t="shared" si="14"/>
        <v>#N/A</v>
      </c>
      <c r="L125" s="69" t="e">
        <f t="shared" si="15"/>
        <v>#N/A</v>
      </c>
    </row>
    <row r="126" spans="1:12" ht="15.75" customHeight="1" x14ac:dyDescent="0.2">
      <c r="B126" s="46">
        <f t="shared" si="16"/>
        <v>118</v>
      </c>
      <c r="C126" s="497"/>
      <c r="D126" s="498"/>
      <c r="E126" s="498"/>
      <c r="F126" s="493"/>
      <c r="G126" s="494"/>
      <c r="H126" s="45" t="str">
        <f t="shared" si="13"/>
        <v/>
      </c>
      <c r="I126" s="192"/>
      <c r="K126" s="96" t="e">
        <f t="shared" si="14"/>
        <v>#N/A</v>
      </c>
      <c r="L126" s="69" t="e">
        <f t="shared" si="15"/>
        <v>#N/A</v>
      </c>
    </row>
    <row r="127" spans="1:12" ht="15.75" customHeight="1" x14ac:dyDescent="0.2">
      <c r="B127" s="46">
        <f t="shared" si="16"/>
        <v>119</v>
      </c>
      <c r="C127" s="497"/>
      <c r="D127" s="498"/>
      <c r="E127" s="498"/>
      <c r="F127" s="493"/>
      <c r="G127" s="494"/>
      <c r="H127" s="45" t="str">
        <f t="shared" si="13"/>
        <v/>
      </c>
      <c r="I127" s="192"/>
      <c r="K127" s="96" t="e">
        <f t="shared" si="14"/>
        <v>#N/A</v>
      </c>
      <c r="L127" s="69" t="e">
        <f t="shared" si="15"/>
        <v>#N/A</v>
      </c>
    </row>
    <row r="128" spans="1:12" ht="15.75" customHeight="1" x14ac:dyDescent="0.2">
      <c r="B128" s="46">
        <f t="shared" si="16"/>
        <v>120</v>
      </c>
      <c r="C128" s="497"/>
      <c r="D128" s="498"/>
      <c r="E128" s="498"/>
      <c r="F128" s="493"/>
      <c r="G128" s="494"/>
      <c r="H128" s="45" t="str">
        <f t="shared" si="13"/>
        <v/>
      </c>
      <c r="I128" s="192"/>
      <c r="K128" s="96" t="e">
        <f t="shared" si="14"/>
        <v>#N/A</v>
      </c>
      <c r="L128" s="69" t="e">
        <f t="shared" si="15"/>
        <v>#N/A</v>
      </c>
    </row>
    <row r="129" spans="2:12" ht="15.75" customHeight="1" x14ac:dyDescent="0.2">
      <c r="B129" s="46">
        <f t="shared" si="16"/>
        <v>121</v>
      </c>
      <c r="C129" s="497"/>
      <c r="D129" s="498"/>
      <c r="E129" s="498"/>
      <c r="F129" s="493"/>
      <c r="G129" s="494"/>
      <c r="H129" s="45" t="str">
        <f t="shared" si="13"/>
        <v/>
      </c>
      <c r="I129" s="192"/>
      <c r="K129" s="96" t="e">
        <f t="shared" si="14"/>
        <v>#N/A</v>
      </c>
      <c r="L129" s="69" t="e">
        <f t="shared" si="15"/>
        <v>#N/A</v>
      </c>
    </row>
    <row r="130" spans="2:12" ht="15.75" customHeight="1" x14ac:dyDescent="0.2">
      <c r="B130" s="46">
        <f t="shared" si="16"/>
        <v>122</v>
      </c>
      <c r="C130" s="497"/>
      <c r="D130" s="498"/>
      <c r="E130" s="498"/>
      <c r="F130" s="493"/>
      <c r="G130" s="494"/>
      <c r="H130" s="45" t="str">
        <f t="shared" si="13"/>
        <v/>
      </c>
      <c r="I130" s="192"/>
      <c r="K130" s="96" t="e">
        <f t="shared" si="14"/>
        <v>#N/A</v>
      </c>
      <c r="L130" s="69" t="e">
        <f t="shared" si="15"/>
        <v>#N/A</v>
      </c>
    </row>
    <row r="131" spans="2:12" ht="15.75" customHeight="1" x14ac:dyDescent="0.2">
      <c r="B131" s="46">
        <f t="shared" si="16"/>
        <v>123</v>
      </c>
      <c r="C131" s="495"/>
      <c r="D131" s="496"/>
      <c r="E131" s="497"/>
      <c r="F131" s="493"/>
      <c r="G131" s="494"/>
      <c r="H131" s="45" t="str">
        <f t="shared" si="13"/>
        <v/>
      </c>
      <c r="I131" s="192"/>
      <c r="K131" s="96" t="e">
        <f t="shared" si="14"/>
        <v>#N/A</v>
      </c>
      <c r="L131" s="69" t="e">
        <f t="shared" si="15"/>
        <v>#N/A</v>
      </c>
    </row>
    <row r="132" spans="2:12" ht="15.75" customHeight="1" x14ac:dyDescent="0.2">
      <c r="B132" s="46">
        <f t="shared" si="16"/>
        <v>124</v>
      </c>
      <c r="C132" s="495"/>
      <c r="D132" s="496"/>
      <c r="E132" s="497"/>
      <c r="F132" s="493"/>
      <c r="G132" s="494"/>
      <c r="H132" s="45" t="str">
        <f t="shared" si="13"/>
        <v/>
      </c>
      <c r="I132" s="192"/>
      <c r="K132" s="96" t="e">
        <f t="shared" si="14"/>
        <v>#N/A</v>
      </c>
      <c r="L132" s="69" t="e">
        <f t="shared" si="15"/>
        <v>#N/A</v>
      </c>
    </row>
    <row r="133" spans="2:12" ht="15.75" customHeight="1" x14ac:dyDescent="0.2">
      <c r="B133" s="46">
        <f t="shared" si="16"/>
        <v>125</v>
      </c>
      <c r="C133" s="495"/>
      <c r="D133" s="496"/>
      <c r="E133" s="497"/>
      <c r="F133" s="493"/>
      <c r="G133" s="494"/>
      <c r="H133" s="45" t="str">
        <f t="shared" si="13"/>
        <v/>
      </c>
      <c r="I133" s="192"/>
      <c r="K133" s="96" t="e">
        <f t="shared" si="14"/>
        <v>#N/A</v>
      </c>
      <c r="L133" s="69" t="e">
        <f t="shared" si="15"/>
        <v>#N/A</v>
      </c>
    </row>
    <row r="134" spans="2:12" ht="15.75" customHeight="1" x14ac:dyDescent="0.2">
      <c r="B134" s="46">
        <f t="shared" si="16"/>
        <v>126</v>
      </c>
      <c r="C134" s="495"/>
      <c r="D134" s="496"/>
      <c r="E134" s="497"/>
      <c r="F134" s="493"/>
      <c r="G134" s="494"/>
      <c r="H134" s="45" t="str">
        <f t="shared" si="13"/>
        <v/>
      </c>
      <c r="I134" s="192"/>
      <c r="K134" s="96" t="e">
        <f t="shared" si="14"/>
        <v>#N/A</v>
      </c>
      <c r="L134" s="69" t="e">
        <f t="shared" si="15"/>
        <v>#N/A</v>
      </c>
    </row>
    <row r="135" spans="2:12" ht="15.75" customHeight="1" x14ac:dyDescent="0.2">
      <c r="B135" s="46">
        <f t="shared" si="16"/>
        <v>127</v>
      </c>
      <c r="C135" s="495"/>
      <c r="D135" s="496"/>
      <c r="E135" s="497"/>
      <c r="F135" s="493"/>
      <c r="G135" s="494"/>
      <c r="H135" s="45" t="str">
        <f t="shared" si="13"/>
        <v/>
      </c>
      <c r="I135" s="192"/>
      <c r="K135" s="96" t="e">
        <f t="shared" si="14"/>
        <v>#N/A</v>
      </c>
      <c r="L135" s="69" t="e">
        <f t="shared" si="15"/>
        <v>#N/A</v>
      </c>
    </row>
    <row r="136" spans="2:12" ht="15.75" customHeight="1" x14ac:dyDescent="0.2">
      <c r="B136" s="46">
        <f t="shared" si="16"/>
        <v>128</v>
      </c>
      <c r="C136" s="495"/>
      <c r="D136" s="496"/>
      <c r="E136" s="497"/>
      <c r="F136" s="493"/>
      <c r="G136" s="494"/>
      <c r="H136" s="45" t="str">
        <f t="shared" si="13"/>
        <v/>
      </c>
      <c r="I136" s="192"/>
      <c r="K136" s="96" t="e">
        <f t="shared" si="14"/>
        <v>#N/A</v>
      </c>
      <c r="L136" s="69" t="e">
        <f t="shared" si="15"/>
        <v>#N/A</v>
      </c>
    </row>
    <row r="137" spans="2:12" ht="15.75" customHeight="1" x14ac:dyDescent="0.2">
      <c r="B137" s="46">
        <f t="shared" si="16"/>
        <v>129</v>
      </c>
      <c r="C137" s="495"/>
      <c r="D137" s="496"/>
      <c r="E137" s="497"/>
      <c r="F137" s="493"/>
      <c r="G137" s="494"/>
      <c r="H137" s="45" t="str">
        <f t="shared" ref="H137:H158" si="17">IF(ComboCodResolucion="1-Industrias Agroalimentarias","",IF(AND($F137="Edificios",$I137&gt;30000),"MOD. COSTES",IF(AND($F137&lt;&gt;"Edificios",$I137&gt;12000,$F137&lt;&gt;"Terreno"),"MOD. COSTES","")))</f>
        <v/>
      </c>
      <c r="I137" s="192"/>
      <c r="K137" s="96" t="e">
        <f t="shared" ref="K137:K158" si="18">IF(ComboCodResolucion="1-Industrias Agroalimentarias",INDEX(CodTiposInverAgro,MATCH(F137,TiposInverAgro,0)),INDEX(CodTiposInverNoAgro,MATCH(F137,TiposInverNoAgro,0)))</f>
        <v>#N/A</v>
      </c>
      <c r="L137" s="69" t="e">
        <f t="shared" ref="L137:L158" si="19">IF(ComboCodResolucion="1-Industrias Agroalimentarias",INDEX(Cod2TiposInverAgro,MATCH(F137,TiposInverAgro,0)),INDEX(Cod2TiposInverNoAgro,MATCH(F137,TiposInverNoAgro,0)))</f>
        <v>#N/A</v>
      </c>
    </row>
    <row r="138" spans="2:12" ht="15.75" customHeight="1" x14ac:dyDescent="0.2">
      <c r="B138" s="46">
        <f t="shared" si="16"/>
        <v>130</v>
      </c>
      <c r="C138" s="495"/>
      <c r="D138" s="496"/>
      <c r="E138" s="497"/>
      <c r="F138" s="493"/>
      <c r="G138" s="494"/>
      <c r="H138" s="45" t="str">
        <f t="shared" si="17"/>
        <v/>
      </c>
      <c r="I138" s="192"/>
      <c r="K138" s="96" t="e">
        <f t="shared" si="18"/>
        <v>#N/A</v>
      </c>
      <c r="L138" s="69" t="e">
        <f t="shared" si="19"/>
        <v>#N/A</v>
      </c>
    </row>
    <row r="139" spans="2:12" ht="15.75" customHeight="1" x14ac:dyDescent="0.2">
      <c r="B139" s="46">
        <f t="shared" si="16"/>
        <v>131</v>
      </c>
      <c r="C139" s="495"/>
      <c r="D139" s="496"/>
      <c r="E139" s="497"/>
      <c r="F139" s="493"/>
      <c r="G139" s="494"/>
      <c r="H139" s="45" t="str">
        <f t="shared" si="17"/>
        <v/>
      </c>
      <c r="I139" s="192"/>
      <c r="K139" s="96" t="e">
        <f t="shared" si="18"/>
        <v>#N/A</v>
      </c>
      <c r="L139" s="69" t="e">
        <f t="shared" si="19"/>
        <v>#N/A</v>
      </c>
    </row>
    <row r="140" spans="2:12" ht="15.75" customHeight="1" x14ac:dyDescent="0.2">
      <c r="B140" s="46">
        <f t="shared" si="16"/>
        <v>132</v>
      </c>
      <c r="C140" s="495"/>
      <c r="D140" s="496"/>
      <c r="E140" s="497"/>
      <c r="F140" s="493"/>
      <c r="G140" s="494"/>
      <c r="H140" s="45" t="str">
        <f t="shared" si="17"/>
        <v/>
      </c>
      <c r="I140" s="192"/>
      <c r="K140" s="96" t="e">
        <f t="shared" si="18"/>
        <v>#N/A</v>
      </c>
      <c r="L140" s="69" t="e">
        <f t="shared" si="19"/>
        <v>#N/A</v>
      </c>
    </row>
    <row r="141" spans="2:12" ht="15.75" customHeight="1" x14ac:dyDescent="0.2">
      <c r="B141" s="46">
        <f t="shared" si="16"/>
        <v>133</v>
      </c>
      <c r="C141" s="495"/>
      <c r="D141" s="496"/>
      <c r="E141" s="497"/>
      <c r="F141" s="493"/>
      <c r="G141" s="494"/>
      <c r="H141" s="45" t="str">
        <f t="shared" si="17"/>
        <v/>
      </c>
      <c r="I141" s="192"/>
      <c r="K141" s="96" t="e">
        <f t="shared" si="18"/>
        <v>#N/A</v>
      </c>
      <c r="L141" s="69" t="e">
        <f t="shared" si="19"/>
        <v>#N/A</v>
      </c>
    </row>
    <row r="142" spans="2:12" ht="15.75" customHeight="1" x14ac:dyDescent="0.2">
      <c r="B142" s="46">
        <f t="shared" si="16"/>
        <v>134</v>
      </c>
      <c r="C142" s="495"/>
      <c r="D142" s="496"/>
      <c r="E142" s="497"/>
      <c r="F142" s="493"/>
      <c r="G142" s="494"/>
      <c r="H142" s="45" t="str">
        <f t="shared" si="17"/>
        <v/>
      </c>
      <c r="I142" s="192"/>
      <c r="K142" s="96" t="e">
        <f t="shared" si="18"/>
        <v>#N/A</v>
      </c>
      <c r="L142" s="69" t="e">
        <f t="shared" si="19"/>
        <v>#N/A</v>
      </c>
    </row>
    <row r="143" spans="2:12" ht="15.75" customHeight="1" x14ac:dyDescent="0.2">
      <c r="B143" s="46">
        <f t="shared" si="16"/>
        <v>135</v>
      </c>
      <c r="C143" s="495"/>
      <c r="D143" s="496"/>
      <c r="E143" s="497"/>
      <c r="F143" s="493"/>
      <c r="G143" s="494"/>
      <c r="H143" s="45" t="str">
        <f t="shared" si="17"/>
        <v/>
      </c>
      <c r="I143" s="192"/>
      <c r="K143" s="96" t="e">
        <f t="shared" si="18"/>
        <v>#N/A</v>
      </c>
      <c r="L143" s="69" t="e">
        <f t="shared" si="19"/>
        <v>#N/A</v>
      </c>
    </row>
    <row r="144" spans="2:12" ht="15.75" customHeight="1" x14ac:dyDescent="0.2">
      <c r="B144" s="46">
        <f t="shared" si="16"/>
        <v>136</v>
      </c>
      <c r="C144" s="495"/>
      <c r="D144" s="496"/>
      <c r="E144" s="497"/>
      <c r="F144" s="493"/>
      <c r="G144" s="494"/>
      <c r="H144" s="45" t="str">
        <f t="shared" si="17"/>
        <v/>
      </c>
      <c r="I144" s="192"/>
      <c r="K144" s="96" t="e">
        <f t="shared" si="18"/>
        <v>#N/A</v>
      </c>
      <c r="L144" s="69" t="e">
        <f t="shared" si="19"/>
        <v>#N/A</v>
      </c>
    </row>
    <row r="145" spans="2:12" ht="15.75" customHeight="1" x14ac:dyDescent="0.2">
      <c r="B145" s="46">
        <f t="shared" si="16"/>
        <v>137</v>
      </c>
      <c r="C145" s="495"/>
      <c r="D145" s="496"/>
      <c r="E145" s="497"/>
      <c r="F145" s="493"/>
      <c r="G145" s="494"/>
      <c r="H145" s="45" t="str">
        <f t="shared" si="17"/>
        <v/>
      </c>
      <c r="I145" s="192"/>
      <c r="K145" s="96" t="e">
        <f t="shared" si="18"/>
        <v>#N/A</v>
      </c>
      <c r="L145" s="69" t="e">
        <f t="shared" si="19"/>
        <v>#N/A</v>
      </c>
    </row>
    <row r="146" spans="2:12" ht="15.75" customHeight="1" x14ac:dyDescent="0.2">
      <c r="B146" s="46">
        <f t="shared" si="16"/>
        <v>138</v>
      </c>
      <c r="C146" s="193"/>
      <c r="D146" s="194"/>
      <c r="E146" s="195"/>
      <c r="F146" s="493"/>
      <c r="G146" s="494"/>
      <c r="H146" s="45" t="str">
        <f t="shared" si="17"/>
        <v/>
      </c>
      <c r="I146" s="192"/>
      <c r="K146" s="96" t="e">
        <f t="shared" si="18"/>
        <v>#N/A</v>
      </c>
      <c r="L146" s="69" t="e">
        <f t="shared" si="19"/>
        <v>#N/A</v>
      </c>
    </row>
    <row r="147" spans="2:12" ht="15.75" customHeight="1" x14ac:dyDescent="0.2">
      <c r="B147" s="46">
        <f>1+B146</f>
        <v>139</v>
      </c>
      <c r="C147" s="497"/>
      <c r="D147" s="498"/>
      <c r="E147" s="498"/>
      <c r="F147" s="493"/>
      <c r="G147" s="494"/>
      <c r="H147" s="45" t="str">
        <f t="shared" si="17"/>
        <v/>
      </c>
      <c r="I147" s="192"/>
      <c r="K147" s="96" t="e">
        <f t="shared" si="18"/>
        <v>#N/A</v>
      </c>
      <c r="L147" s="69" t="e">
        <f t="shared" si="19"/>
        <v>#N/A</v>
      </c>
    </row>
    <row r="148" spans="2:12" ht="15.75" customHeight="1" x14ac:dyDescent="0.2">
      <c r="B148" s="46">
        <f>1+B147</f>
        <v>140</v>
      </c>
      <c r="C148" s="497"/>
      <c r="D148" s="498"/>
      <c r="E148" s="498"/>
      <c r="F148" s="493"/>
      <c r="G148" s="494"/>
      <c r="H148" s="45" t="str">
        <f t="shared" si="17"/>
        <v/>
      </c>
      <c r="I148" s="192"/>
      <c r="K148" s="96" t="e">
        <f t="shared" si="18"/>
        <v>#N/A</v>
      </c>
      <c r="L148" s="69" t="e">
        <f t="shared" si="19"/>
        <v>#N/A</v>
      </c>
    </row>
    <row r="149" spans="2:12" ht="15.75" customHeight="1" x14ac:dyDescent="0.2">
      <c r="B149" s="46">
        <f t="shared" ref="B149:B158" si="20">1+B148</f>
        <v>141</v>
      </c>
      <c r="C149" s="497"/>
      <c r="D149" s="498"/>
      <c r="E149" s="498"/>
      <c r="F149" s="493"/>
      <c r="G149" s="494"/>
      <c r="H149" s="45" t="str">
        <f t="shared" si="17"/>
        <v/>
      </c>
      <c r="I149" s="192"/>
      <c r="K149" s="96" t="e">
        <f t="shared" si="18"/>
        <v>#N/A</v>
      </c>
      <c r="L149" s="69" t="e">
        <f t="shared" si="19"/>
        <v>#N/A</v>
      </c>
    </row>
    <row r="150" spans="2:12" ht="15.75" customHeight="1" x14ac:dyDescent="0.2">
      <c r="B150" s="46">
        <f t="shared" si="20"/>
        <v>142</v>
      </c>
      <c r="C150" s="497"/>
      <c r="D150" s="498"/>
      <c r="E150" s="498"/>
      <c r="F150" s="493"/>
      <c r="G150" s="494"/>
      <c r="H150" s="45" t="str">
        <f t="shared" si="17"/>
        <v/>
      </c>
      <c r="I150" s="192"/>
      <c r="K150" s="96" t="e">
        <f t="shared" si="18"/>
        <v>#N/A</v>
      </c>
      <c r="L150" s="69" t="e">
        <f t="shared" si="19"/>
        <v>#N/A</v>
      </c>
    </row>
    <row r="151" spans="2:12" ht="15.75" customHeight="1" x14ac:dyDescent="0.2">
      <c r="B151" s="46">
        <f t="shared" si="20"/>
        <v>143</v>
      </c>
      <c r="C151" s="497"/>
      <c r="D151" s="498"/>
      <c r="E151" s="498"/>
      <c r="F151" s="493"/>
      <c r="G151" s="494"/>
      <c r="H151" s="45" t="str">
        <f t="shared" si="17"/>
        <v/>
      </c>
      <c r="I151" s="192"/>
      <c r="K151" s="96" t="e">
        <f t="shared" si="18"/>
        <v>#N/A</v>
      </c>
      <c r="L151" s="69" t="e">
        <f t="shared" si="19"/>
        <v>#N/A</v>
      </c>
    </row>
    <row r="152" spans="2:12" ht="15.75" customHeight="1" x14ac:dyDescent="0.2">
      <c r="B152" s="46">
        <f t="shared" si="20"/>
        <v>144</v>
      </c>
      <c r="C152" s="497"/>
      <c r="D152" s="498"/>
      <c r="E152" s="498"/>
      <c r="F152" s="493"/>
      <c r="G152" s="494"/>
      <c r="H152" s="45" t="str">
        <f t="shared" si="17"/>
        <v/>
      </c>
      <c r="I152" s="192"/>
      <c r="K152" s="96" t="e">
        <f t="shared" si="18"/>
        <v>#N/A</v>
      </c>
      <c r="L152" s="69" t="e">
        <f t="shared" si="19"/>
        <v>#N/A</v>
      </c>
    </row>
    <row r="153" spans="2:12" ht="15.75" customHeight="1" x14ac:dyDescent="0.2">
      <c r="B153" s="46">
        <f t="shared" si="20"/>
        <v>145</v>
      </c>
      <c r="C153" s="497"/>
      <c r="D153" s="498"/>
      <c r="E153" s="498"/>
      <c r="F153" s="493"/>
      <c r="G153" s="494"/>
      <c r="H153" s="45" t="str">
        <f t="shared" si="17"/>
        <v/>
      </c>
      <c r="I153" s="192"/>
      <c r="K153" s="96" t="e">
        <f t="shared" si="18"/>
        <v>#N/A</v>
      </c>
      <c r="L153" s="69" t="e">
        <f t="shared" si="19"/>
        <v>#N/A</v>
      </c>
    </row>
    <row r="154" spans="2:12" ht="15.75" customHeight="1" x14ac:dyDescent="0.2">
      <c r="B154" s="46">
        <f t="shared" si="20"/>
        <v>146</v>
      </c>
      <c r="C154" s="497"/>
      <c r="D154" s="498"/>
      <c r="E154" s="498"/>
      <c r="F154" s="493"/>
      <c r="G154" s="494"/>
      <c r="H154" s="45" t="str">
        <f t="shared" si="17"/>
        <v/>
      </c>
      <c r="I154" s="192"/>
      <c r="K154" s="96" t="e">
        <f t="shared" si="18"/>
        <v>#N/A</v>
      </c>
      <c r="L154" s="69" t="e">
        <f t="shared" si="19"/>
        <v>#N/A</v>
      </c>
    </row>
    <row r="155" spans="2:12" ht="15.75" customHeight="1" x14ac:dyDescent="0.2">
      <c r="B155" s="46">
        <f t="shared" si="20"/>
        <v>147</v>
      </c>
      <c r="C155" s="497"/>
      <c r="D155" s="498"/>
      <c r="E155" s="498"/>
      <c r="F155" s="493"/>
      <c r="G155" s="494"/>
      <c r="H155" s="45" t="str">
        <f t="shared" si="17"/>
        <v/>
      </c>
      <c r="I155" s="192"/>
      <c r="K155" s="96" t="e">
        <f t="shared" si="18"/>
        <v>#N/A</v>
      </c>
      <c r="L155" s="69" t="e">
        <f t="shared" si="19"/>
        <v>#N/A</v>
      </c>
    </row>
    <row r="156" spans="2:12" ht="15.75" customHeight="1" x14ac:dyDescent="0.2">
      <c r="B156" s="46">
        <f t="shared" si="20"/>
        <v>148</v>
      </c>
      <c r="C156" s="497"/>
      <c r="D156" s="498"/>
      <c r="E156" s="498"/>
      <c r="F156" s="493"/>
      <c r="G156" s="494"/>
      <c r="H156" s="45" t="str">
        <f t="shared" si="17"/>
        <v/>
      </c>
      <c r="I156" s="192"/>
      <c r="K156" s="96" t="e">
        <f t="shared" si="18"/>
        <v>#N/A</v>
      </c>
      <c r="L156" s="69" t="e">
        <f t="shared" si="19"/>
        <v>#N/A</v>
      </c>
    </row>
    <row r="157" spans="2:12" ht="15.75" customHeight="1" x14ac:dyDescent="0.2">
      <c r="B157" s="46">
        <f t="shared" si="20"/>
        <v>149</v>
      </c>
      <c r="C157" s="497"/>
      <c r="D157" s="498"/>
      <c r="E157" s="498"/>
      <c r="F157" s="493"/>
      <c r="G157" s="494"/>
      <c r="H157" s="45" t="str">
        <f t="shared" si="17"/>
        <v/>
      </c>
      <c r="I157" s="192"/>
      <c r="K157" s="96" t="e">
        <f t="shared" si="18"/>
        <v>#N/A</v>
      </c>
      <c r="L157" s="69" t="e">
        <f t="shared" si="19"/>
        <v>#N/A</v>
      </c>
    </row>
    <row r="158" spans="2:12" ht="15.75" customHeight="1" x14ac:dyDescent="0.2">
      <c r="B158" s="46">
        <f t="shared" si="20"/>
        <v>150</v>
      </c>
      <c r="C158" s="497"/>
      <c r="D158" s="498"/>
      <c r="E158" s="498"/>
      <c r="F158" s="493"/>
      <c r="G158" s="494"/>
      <c r="H158" s="45" t="str">
        <f t="shared" si="17"/>
        <v/>
      </c>
      <c r="I158" s="192"/>
      <c r="K158" s="96" t="e">
        <f t="shared" si="18"/>
        <v>#N/A</v>
      </c>
      <c r="L158" s="69" t="e">
        <f t="shared" si="19"/>
        <v>#N/A</v>
      </c>
    </row>
    <row r="159" spans="2:12" ht="15.75" customHeight="1" x14ac:dyDescent="0.2">
      <c r="B159" s="505" t="s">
        <v>1497</v>
      </c>
      <c r="C159" s="506"/>
      <c r="D159" s="506"/>
      <c r="E159" s="506"/>
      <c r="F159" s="506"/>
      <c r="G159" s="507"/>
      <c r="H159" s="501">
        <f>SUM(I9:I158)</f>
        <v>0</v>
      </c>
      <c r="I159" s="426"/>
      <c r="K159" s="96"/>
      <c r="L159" s="69"/>
    </row>
    <row r="161" ht="18.75" customHeight="1" x14ac:dyDescent="0.2"/>
    <row r="162" ht="22.5" customHeight="1" x14ac:dyDescent="0.2"/>
    <row r="163" ht="24" customHeight="1" x14ac:dyDescent="0.2"/>
    <row r="164" ht="27" customHeight="1" x14ac:dyDescent="0.2"/>
  </sheetData>
  <sheetProtection password="EAC8" sheet="1" objects="1" scenarios="1" selectLockedCells="1"/>
  <mergeCells count="306">
    <mergeCell ref="F142:G142"/>
    <mergeCell ref="C139:E139"/>
    <mergeCell ref="C157:E157"/>
    <mergeCell ref="F157:G157"/>
    <mergeCell ref="C154:E154"/>
    <mergeCell ref="F154:G154"/>
    <mergeCell ref="C155:E155"/>
    <mergeCell ref="F155:G155"/>
    <mergeCell ref="C156:E156"/>
    <mergeCell ref="C149:E149"/>
    <mergeCell ref="F147:G147"/>
    <mergeCell ref="C143:E143"/>
    <mergeCell ref="F143:G143"/>
    <mergeCell ref="C144:E144"/>
    <mergeCell ref="F144:G144"/>
    <mergeCell ref="C148:E148"/>
    <mergeCell ref="F148:G148"/>
    <mergeCell ref="H159:I159"/>
    <mergeCell ref="B5:I5"/>
    <mergeCell ref="F77:G77"/>
    <mergeCell ref="F146:G146"/>
    <mergeCell ref="C145:E145"/>
    <mergeCell ref="F145:G145"/>
    <mergeCell ref="C141:E141"/>
    <mergeCell ref="F141:G141"/>
    <mergeCell ref="C142:E142"/>
    <mergeCell ref="F136:G136"/>
    <mergeCell ref="C158:E158"/>
    <mergeCell ref="F158:G158"/>
    <mergeCell ref="F156:G156"/>
    <mergeCell ref="C153:E153"/>
    <mergeCell ref="F153:G153"/>
    <mergeCell ref="B159:G159"/>
    <mergeCell ref="F149:G149"/>
    <mergeCell ref="C150:E150"/>
    <mergeCell ref="F150:G150"/>
    <mergeCell ref="C152:E152"/>
    <mergeCell ref="F152:G152"/>
    <mergeCell ref="C151:E151"/>
    <mergeCell ref="F151:G151"/>
    <mergeCell ref="C147:E147"/>
    <mergeCell ref="C134:E134"/>
    <mergeCell ref="F134:G134"/>
    <mergeCell ref="F139:G139"/>
    <mergeCell ref="C140:E140"/>
    <mergeCell ref="F140:G140"/>
    <mergeCell ref="C137:E137"/>
    <mergeCell ref="F137:G137"/>
    <mergeCell ref="C138:E138"/>
    <mergeCell ref="F138:G138"/>
    <mergeCell ref="C136:E136"/>
    <mergeCell ref="C135:E135"/>
    <mergeCell ref="F135:G135"/>
    <mergeCell ref="C130:E130"/>
    <mergeCell ref="F130:G130"/>
    <mergeCell ref="C131:E131"/>
    <mergeCell ref="F131:G131"/>
    <mergeCell ref="C132:E132"/>
    <mergeCell ref="F132:G132"/>
    <mergeCell ref="C133:E133"/>
    <mergeCell ref="F133:G133"/>
    <mergeCell ref="C127:E127"/>
    <mergeCell ref="F127:G127"/>
    <mergeCell ref="C128:E128"/>
    <mergeCell ref="F128:G128"/>
    <mergeCell ref="C129:E129"/>
    <mergeCell ref="F129:G129"/>
    <mergeCell ref="C125:E125"/>
    <mergeCell ref="F125:G125"/>
    <mergeCell ref="C126:E126"/>
    <mergeCell ref="F126:G126"/>
    <mergeCell ref="C115:E115"/>
    <mergeCell ref="F115:G115"/>
    <mergeCell ref="C116:E116"/>
    <mergeCell ref="F116:G116"/>
    <mergeCell ref="C118:E118"/>
    <mergeCell ref="F118:G118"/>
    <mergeCell ref="C119:E119"/>
    <mergeCell ref="F119:G119"/>
    <mergeCell ref="C122:E122"/>
    <mergeCell ref="F122:G122"/>
    <mergeCell ref="C123:E123"/>
    <mergeCell ref="F123:G123"/>
    <mergeCell ref="C120:E120"/>
    <mergeCell ref="F120:G120"/>
    <mergeCell ref="C121:E121"/>
    <mergeCell ref="F121:G121"/>
    <mergeCell ref="C124:E124"/>
    <mergeCell ref="F124:G124"/>
    <mergeCell ref="C110:E110"/>
    <mergeCell ref="F110:G110"/>
    <mergeCell ref="C117:E117"/>
    <mergeCell ref="F117:G117"/>
    <mergeCell ref="C112:E112"/>
    <mergeCell ref="F112:G112"/>
    <mergeCell ref="C113:E113"/>
    <mergeCell ref="F113:G113"/>
    <mergeCell ref="C114:E114"/>
    <mergeCell ref="F114:G114"/>
    <mergeCell ref="C111:E111"/>
    <mergeCell ref="F111:G111"/>
    <mergeCell ref="C106:E106"/>
    <mergeCell ref="F106:G106"/>
    <mergeCell ref="C107:E107"/>
    <mergeCell ref="F107:G107"/>
    <mergeCell ref="C108:E108"/>
    <mergeCell ref="F108:G108"/>
    <mergeCell ref="C109:E109"/>
    <mergeCell ref="F109:G109"/>
    <mergeCell ref="C103:E103"/>
    <mergeCell ref="F103:G103"/>
    <mergeCell ref="C104:E104"/>
    <mergeCell ref="F104:G104"/>
    <mergeCell ref="C105:E105"/>
    <mergeCell ref="F105:G105"/>
    <mergeCell ref="C101:E101"/>
    <mergeCell ref="F101:G101"/>
    <mergeCell ref="C102:E102"/>
    <mergeCell ref="F102:G102"/>
    <mergeCell ref="C91:E91"/>
    <mergeCell ref="F91:G91"/>
    <mergeCell ref="C92:E92"/>
    <mergeCell ref="F92:G92"/>
    <mergeCell ref="C94:E94"/>
    <mergeCell ref="F94:G94"/>
    <mergeCell ref="C95:E95"/>
    <mergeCell ref="F95:G95"/>
    <mergeCell ref="C98:E98"/>
    <mergeCell ref="F98:G98"/>
    <mergeCell ref="C99:E99"/>
    <mergeCell ref="F99:G99"/>
    <mergeCell ref="C96:E96"/>
    <mergeCell ref="F96:G96"/>
    <mergeCell ref="C97:E97"/>
    <mergeCell ref="F97:G97"/>
    <mergeCell ref="C100:E100"/>
    <mergeCell ref="F100:G100"/>
    <mergeCell ref="C86:E86"/>
    <mergeCell ref="F86:G86"/>
    <mergeCell ref="C93:E93"/>
    <mergeCell ref="F93:G93"/>
    <mergeCell ref="C88:E88"/>
    <mergeCell ref="F88:G88"/>
    <mergeCell ref="C89:E89"/>
    <mergeCell ref="F89:G89"/>
    <mergeCell ref="C90:E90"/>
    <mergeCell ref="F90:G90"/>
    <mergeCell ref="C87:E87"/>
    <mergeCell ref="F87:G87"/>
    <mergeCell ref="C83:E83"/>
    <mergeCell ref="F83:G83"/>
    <mergeCell ref="C84:E84"/>
    <mergeCell ref="F84:G84"/>
    <mergeCell ref="C85:E85"/>
    <mergeCell ref="F85:G85"/>
    <mergeCell ref="F44:G44"/>
    <mergeCell ref="C44:E44"/>
    <mergeCell ref="C78:E78"/>
    <mergeCell ref="F78:G78"/>
    <mergeCell ref="F46:G46"/>
    <mergeCell ref="C46:E46"/>
    <mergeCell ref="F45:G45"/>
    <mergeCell ref="C45:E45"/>
    <mergeCell ref="F51:G51"/>
    <mergeCell ref="C51:E51"/>
    <mergeCell ref="C81:E81"/>
    <mergeCell ref="F81:G81"/>
    <mergeCell ref="C79:E79"/>
    <mergeCell ref="F79:G79"/>
    <mergeCell ref="C80:E80"/>
    <mergeCell ref="F80:G80"/>
    <mergeCell ref="F47:G47"/>
    <mergeCell ref="C47:E47"/>
    <mergeCell ref="F50:G50"/>
    <mergeCell ref="C50:E50"/>
    <mergeCell ref="F49:G49"/>
    <mergeCell ref="C49:E49"/>
    <mergeCell ref="F48:G48"/>
    <mergeCell ref="C48:E48"/>
    <mergeCell ref="C82:E82"/>
    <mergeCell ref="F82:G82"/>
    <mergeCell ref="F59:G59"/>
    <mergeCell ref="C59:E59"/>
    <mergeCell ref="F58:G58"/>
    <mergeCell ref="C58:E58"/>
    <mergeCell ref="F52:G52"/>
    <mergeCell ref="C52:E52"/>
    <mergeCell ref="F57:G57"/>
    <mergeCell ref="C57:E57"/>
    <mergeCell ref="F56:G56"/>
    <mergeCell ref="C56:E56"/>
    <mergeCell ref="F55:G55"/>
    <mergeCell ref="C55:E55"/>
    <mergeCell ref="F54:G54"/>
    <mergeCell ref="C54:E54"/>
    <mergeCell ref="F53:G53"/>
    <mergeCell ref="C53:E53"/>
    <mergeCell ref="F63:G63"/>
    <mergeCell ref="C63:E63"/>
    <mergeCell ref="F62:G62"/>
    <mergeCell ref="C62:E62"/>
    <mergeCell ref="F61:G61"/>
    <mergeCell ref="C61:E61"/>
    <mergeCell ref="F60:G60"/>
    <mergeCell ref="C60:E60"/>
    <mergeCell ref="F64:G64"/>
    <mergeCell ref="C64:E64"/>
    <mergeCell ref="F67:G67"/>
    <mergeCell ref="C67:E67"/>
    <mergeCell ref="F66:G66"/>
    <mergeCell ref="C66:E66"/>
    <mergeCell ref="F65:G65"/>
    <mergeCell ref="C65:E65"/>
    <mergeCell ref="F68:G68"/>
    <mergeCell ref="C68:E68"/>
    <mergeCell ref="F71:G71"/>
    <mergeCell ref="C71:E71"/>
    <mergeCell ref="F70:G70"/>
    <mergeCell ref="C70:E70"/>
    <mergeCell ref="F69:G69"/>
    <mergeCell ref="C69:E69"/>
    <mergeCell ref="F73:G73"/>
    <mergeCell ref="F76:G76"/>
    <mergeCell ref="C76:E76"/>
    <mergeCell ref="F75:G75"/>
    <mergeCell ref="C75:E75"/>
    <mergeCell ref="C73:E73"/>
    <mergeCell ref="F74:G74"/>
    <mergeCell ref="C74:E74"/>
    <mergeCell ref="F72:G72"/>
    <mergeCell ref="C72:E72"/>
    <mergeCell ref="C40:E40"/>
    <mergeCell ref="C41:E41"/>
    <mergeCell ref="F40:G40"/>
    <mergeCell ref="F41:G41"/>
    <mergeCell ref="C42:E42"/>
    <mergeCell ref="F42:G42"/>
    <mergeCell ref="C43:E43"/>
    <mergeCell ref="F43:G43"/>
    <mergeCell ref="F37:G37"/>
    <mergeCell ref="C38:E38"/>
    <mergeCell ref="C26:E26"/>
    <mergeCell ref="C36:E36"/>
    <mergeCell ref="F36:G36"/>
    <mergeCell ref="C39:E39"/>
    <mergeCell ref="F39:G39"/>
    <mergeCell ref="C37:E37"/>
    <mergeCell ref="C24:E24"/>
    <mergeCell ref="C20:E20"/>
    <mergeCell ref="C30:E30"/>
    <mergeCell ref="F26:G26"/>
    <mergeCell ref="C29:E29"/>
    <mergeCell ref="C25:E25"/>
    <mergeCell ref="F27:G27"/>
    <mergeCell ref="C23:E23"/>
    <mergeCell ref="C21:E21"/>
    <mergeCell ref="F23:G23"/>
    <mergeCell ref="F32:G32"/>
    <mergeCell ref="C22:E22"/>
    <mergeCell ref="F21:G21"/>
    <mergeCell ref="F9:G9"/>
    <mergeCell ref="F17:G17"/>
    <mergeCell ref="C18:E18"/>
    <mergeCell ref="C13:E13"/>
    <mergeCell ref="F38:G38"/>
    <mergeCell ref="C34:E34"/>
    <mergeCell ref="C35:E35"/>
    <mergeCell ref="F35:G35"/>
    <mergeCell ref="F34:G34"/>
    <mergeCell ref="C16:E16"/>
    <mergeCell ref="F30:G30"/>
    <mergeCell ref="C14:E14"/>
    <mergeCell ref="C15:E15"/>
    <mergeCell ref="F15:G15"/>
    <mergeCell ref="C32:E32"/>
    <mergeCell ref="C33:E33"/>
    <mergeCell ref="F33:G33"/>
    <mergeCell ref="F25:G25"/>
    <mergeCell ref="C28:E28"/>
    <mergeCell ref="F28:G28"/>
    <mergeCell ref="F29:G29"/>
    <mergeCell ref="C27:E27"/>
    <mergeCell ref="B6:I6"/>
    <mergeCell ref="F10:G10"/>
    <mergeCell ref="C31:E31"/>
    <mergeCell ref="F31:G31"/>
    <mergeCell ref="F22:G22"/>
    <mergeCell ref="F24:G24"/>
    <mergeCell ref="C10:E10"/>
    <mergeCell ref="B7:I7"/>
    <mergeCell ref="F19:G19"/>
    <mergeCell ref="C9:E9"/>
    <mergeCell ref="C19:E19"/>
    <mergeCell ref="F8:G8"/>
    <mergeCell ref="F13:G13"/>
    <mergeCell ref="F18:G18"/>
    <mergeCell ref="F16:G16"/>
    <mergeCell ref="F14:G14"/>
    <mergeCell ref="F12:G12"/>
    <mergeCell ref="C12:E12"/>
    <mergeCell ref="H8:I8"/>
    <mergeCell ref="F20:G20"/>
    <mergeCell ref="C17:E17"/>
    <mergeCell ref="C11:E11"/>
    <mergeCell ref="B8:E8"/>
    <mergeCell ref="F11:G11"/>
  </mergeCells>
  <phoneticPr fontId="5" type="noConversion"/>
  <dataValidations count="3">
    <dataValidation type="list" showInputMessage="1" showErrorMessage="1" errorTitle="AVISO" error="Solo se pueden elegir conceptos de la lista pulse escape para salir del campo" sqref="F9:G158">
      <formula1>IF(LEFT(ComboCodResolucion)="1",TiposInverAgro,TiposInverNoAgro)</formula1>
    </dataValidation>
    <dataValidation type="decimal" allowBlank="1" showInputMessage="1" showErrorMessage="1" sqref="I9:I158">
      <formula1>0</formula1>
      <formula2>99999999999</formula2>
    </dataValidation>
    <dataValidation type="textLength" allowBlank="1" showInputMessage="1" showErrorMessage="1" sqref="C9:E158">
      <formula1>1</formula1>
      <formula2>250</formula2>
    </dataValidation>
  </dataValidations>
  <printOptions horizontalCentered="1"/>
  <pageMargins left="0.35433070866141736" right="0.35433070866141736" top="0.39370078740157483" bottom="0.39370078740157483" header="0" footer="0"/>
  <pageSetup paperSize="9" scale="80" orientation="portrait" r:id="rId1"/>
  <headerFooter alignWithMargins="0"/>
  <rowBreaks count="1" manualBreakCount="1">
    <brk id="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0" r:id="rId4" name="Option Button 54">
              <controlPr locked="0" defaultSize="0" autoFill="0" autoLine="0" autoPict="0">
                <anchor moveWithCells="1" sizeWithCells="1">
                  <from>
                    <xdr:col>0</xdr:col>
                    <xdr:colOff>0</xdr:colOff>
                    <xdr:row>90</xdr:row>
                    <xdr:rowOff>28575</xdr:rowOff>
                  </from>
                  <to>
                    <xdr:col>0</xdr:col>
                    <xdr:colOff>0</xdr:colOff>
                    <xdr:row>90</xdr:row>
                    <xdr:rowOff>28575</xdr:rowOff>
                  </to>
                </anchor>
              </controlPr>
            </control>
          </mc:Choice>
        </mc:AlternateContent>
        <mc:AlternateContent xmlns:mc="http://schemas.openxmlformats.org/markup-compatibility/2006">
          <mc:Choice Requires="x14">
            <control shapeId="24631" r:id="rId5" name="Option Button 55">
              <controlPr defaultSize="0" autoFill="0" autoLine="0" autoPict="0">
                <anchor moveWithCells="1" sizeWithCells="1">
                  <from>
                    <xdr:col>0</xdr:col>
                    <xdr:colOff>0</xdr:colOff>
                    <xdr:row>90</xdr:row>
                    <xdr:rowOff>28575</xdr:rowOff>
                  </from>
                  <to>
                    <xdr:col>0</xdr:col>
                    <xdr:colOff>0</xdr:colOff>
                    <xdr:row>90</xdr:row>
                    <xdr:rowOff>28575</xdr:rowOff>
                  </to>
                </anchor>
              </controlPr>
            </control>
          </mc:Choice>
        </mc:AlternateContent>
        <mc:AlternateContent xmlns:mc="http://schemas.openxmlformats.org/markup-compatibility/2006">
          <mc:Choice Requires="x14">
            <control shapeId="24633" r:id="rId6" name="Option Button 57">
              <controlPr locked="0" defaultSize="0" autoFill="0" autoLine="0" autoPict="0">
                <anchor moveWithCells="1" sizeWithCells="1">
                  <from>
                    <xdr:col>0</xdr:col>
                    <xdr:colOff>0</xdr:colOff>
                    <xdr:row>90</xdr:row>
                    <xdr:rowOff>28575</xdr:rowOff>
                  </from>
                  <to>
                    <xdr:col>0</xdr:col>
                    <xdr:colOff>0</xdr:colOff>
                    <xdr:row>90</xdr:row>
                    <xdr:rowOff>28575</xdr:rowOff>
                  </to>
                </anchor>
              </controlPr>
            </control>
          </mc:Choice>
        </mc:AlternateContent>
        <mc:AlternateContent xmlns:mc="http://schemas.openxmlformats.org/markup-compatibility/2006">
          <mc:Choice Requires="x14">
            <control shapeId="24634" r:id="rId7" name="Option Button 58">
              <controlPr defaultSize="0" autoFill="0" autoLine="0" autoPict="0">
                <anchor moveWithCells="1" sizeWithCells="1">
                  <from>
                    <xdr:col>0</xdr:col>
                    <xdr:colOff>0</xdr:colOff>
                    <xdr:row>90</xdr:row>
                    <xdr:rowOff>28575</xdr:rowOff>
                  </from>
                  <to>
                    <xdr:col>0</xdr:col>
                    <xdr:colOff>0</xdr:colOff>
                    <xdr:row>90</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dimension ref="C6:L48"/>
  <sheetViews>
    <sheetView showGridLines="0" zoomScaleNormal="100" workbookViewId="0">
      <selection activeCell="O16" sqref="O16"/>
    </sheetView>
  </sheetViews>
  <sheetFormatPr baseColWidth="10" defaultRowHeight="12.75" x14ac:dyDescent="0.2"/>
  <cols>
    <col min="1" max="8" width="11.42578125" style="98"/>
    <col min="9" max="9" width="13.42578125" style="98" customWidth="1"/>
    <col min="10" max="10" width="17.42578125" style="98" customWidth="1"/>
    <col min="11" max="11" width="11.42578125" style="98"/>
    <col min="12" max="12" width="23.5703125" style="98" bestFit="1" customWidth="1"/>
    <col min="13" max="16384" width="11.42578125" style="98"/>
  </cols>
  <sheetData>
    <row r="6" spans="3:12" ht="15" x14ac:dyDescent="0.2">
      <c r="C6" s="517" t="s">
        <v>2770</v>
      </c>
      <c r="D6" s="517"/>
      <c r="E6" s="517"/>
      <c r="F6" s="517"/>
      <c r="G6" s="517"/>
      <c r="H6" s="517"/>
      <c r="I6" s="517"/>
      <c r="J6" s="517"/>
    </row>
    <row r="7" spans="3:12" ht="14.25" x14ac:dyDescent="0.2">
      <c r="C7" s="518" t="s">
        <v>2771</v>
      </c>
      <c r="D7" s="518"/>
      <c r="E7" s="518"/>
      <c r="F7" s="518"/>
      <c r="G7" s="518"/>
      <c r="H7" s="518"/>
      <c r="I7" s="518"/>
      <c r="J7" s="518"/>
    </row>
    <row r="10" spans="3:12" x14ac:dyDescent="0.2">
      <c r="C10" s="532" t="str">
        <f>'DATOS EMPRESA (1)'!H5</f>
        <v>(Denominación social empresa solicitante)</v>
      </c>
      <c r="D10" s="532"/>
      <c r="E10" s="532"/>
      <c r="F10" s="532"/>
      <c r="G10" s="532"/>
      <c r="H10" s="532"/>
      <c r="I10" s="532"/>
      <c r="J10" s="532"/>
      <c r="K10" s="532"/>
      <c r="L10" s="532"/>
    </row>
    <row r="11" spans="3:12" ht="18.75" customHeight="1" x14ac:dyDescent="0.2"/>
    <row r="12" spans="3:12" ht="15" x14ac:dyDescent="0.2">
      <c r="C12" s="533" t="s">
        <v>2772</v>
      </c>
      <c r="D12" s="533"/>
      <c r="E12" s="533"/>
      <c r="F12" s="533"/>
      <c r="G12" s="533"/>
      <c r="H12" s="533"/>
      <c r="I12" s="533"/>
      <c r="J12" s="533"/>
    </row>
    <row r="13" spans="3:12" ht="14.25" x14ac:dyDescent="0.2">
      <c r="C13" s="147"/>
      <c r="D13" s="147"/>
      <c r="E13" s="147"/>
      <c r="F13" s="147"/>
      <c r="G13" s="147"/>
      <c r="H13" s="147"/>
      <c r="I13" s="147"/>
      <c r="J13" s="147"/>
    </row>
    <row r="14" spans="3:12" ht="33.75" customHeight="1" x14ac:dyDescent="0.2">
      <c r="C14" s="522" t="s">
        <v>2786</v>
      </c>
      <c r="D14" s="523"/>
      <c r="E14" s="523"/>
      <c r="F14" s="523"/>
      <c r="G14" s="523"/>
      <c r="H14" s="523"/>
      <c r="I14" s="523"/>
      <c r="J14" s="524"/>
      <c r="K14" s="152" t="b">
        <v>0</v>
      </c>
      <c r="L14" s="153" t="s">
        <v>924</v>
      </c>
    </row>
    <row r="15" spans="3:12" ht="29.25" customHeight="1" x14ac:dyDescent="0.2">
      <c r="C15" s="522" t="s">
        <v>2787</v>
      </c>
      <c r="D15" s="523"/>
      <c r="E15" s="523"/>
      <c r="F15" s="523"/>
      <c r="G15" s="523"/>
      <c r="H15" s="523"/>
      <c r="I15" s="523"/>
      <c r="J15" s="524"/>
      <c r="K15" s="152" t="b">
        <v>0</v>
      </c>
      <c r="L15" s="153" t="s">
        <v>924</v>
      </c>
    </row>
    <row r="16" spans="3:12" ht="48.75" customHeight="1" x14ac:dyDescent="0.2">
      <c r="C16" s="529" t="s">
        <v>2788</v>
      </c>
      <c r="D16" s="530"/>
      <c r="E16" s="530"/>
      <c r="F16" s="530"/>
      <c r="G16" s="530"/>
      <c r="H16" s="530"/>
      <c r="I16" s="530"/>
      <c r="J16" s="531"/>
      <c r="K16" s="154"/>
      <c r="L16" s="155"/>
    </row>
    <row r="17" spans="3:12" ht="29.25" customHeight="1" x14ac:dyDescent="0.2">
      <c r="C17" s="140"/>
      <c r="D17" s="148" t="s">
        <v>2773</v>
      </c>
      <c r="E17" s="170" t="b">
        <v>0</v>
      </c>
      <c r="F17" s="156" t="s">
        <v>2774</v>
      </c>
      <c r="G17" s="170" t="b">
        <v>0</v>
      </c>
      <c r="H17" s="525" t="s">
        <v>2775</v>
      </c>
      <c r="I17" s="525"/>
      <c r="J17" s="526"/>
      <c r="K17" s="151"/>
    </row>
    <row r="18" spans="3:12" ht="29.25" customHeight="1" x14ac:dyDescent="0.2">
      <c r="C18" s="157"/>
      <c r="D18" s="158"/>
      <c r="E18" s="141"/>
      <c r="F18" s="158" t="s">
        <v>2774</v>
      </c>
      <c r="G18" s="170" t="b">
        <v>0</v>
      </c>
      <c r="H18" s="527" t="s">
        <v>2776</v>
      </c>
      <c r="I18" s="527"/>
      <c r="J18" s="528"/>
      <c r="K18" s="151"/>
    </row>
    <row r="19" spans="3:12" ht="37.5" customHeight="1" x14ac:dyDescent="0.2">
      <c r="C19" s="529" t="s">
        <v>2789</v>
      </c>
      <c r="D19" s="530"/>
      <c r="E19" s="530"/>
      <c r="F19" s="530"/>
      <c r="G19" s="530"/>
      <c r="H19" s="530"/>
      <c r="I19" s="530"/>
      <c r="J19" s="531"/>
      <c r="K19" s="152" t="b">
        <v>0</v>
      </c>
      <c r="L19" s="153" t="s">
        <v>924</v>
      </c>
    </row>
    <row r="20" spans="3:12" ht="45" customHeight="1" x14ac:dyDescent="0.2">
      <c r="C20" s="529" t="s">
        <v>2790</v>
      </c>
      <c r="D20" s="530"/>
      <c r="E20" s="530"/>
      <c r="F20" s="530"/>
      <c r="G20" s="530"/>
      <c r="H20" s="530"/>
      <c r="I20" s="530"/>
      <c r="J20" s="531"/>
      <c r="K20" s="152" t="b">
        <v>0</v>
      </c>
      <c r="L20" s="153" t="s">
        <v>924</v>
      </c>
    </row>
    <row r="21" spans="3:12" ht="35.25" customHeight="1" x14ac:dyDescent="0.2">
      <c r="C21" s="522" t="s">
        <v>2791</v>
      </c>
      <c r="D21" s="523"/>
      <c r="E21" s="523"/>
      <c r="F21" s="523"/>
      <c r="G21" s="523"/>
      <c r="H21" s="523"/>
      <c r="I21" s="523" t="b">
        <v>0</v>
      </c>
      <c r="J21" s="524"/>
      <c r="K21" s="152" t="b">
        <v>0</v>
      </c>
      <c r="L21" s="153" t="s">
        <v>924</v>
      </c>
    </row>
    <row r="22" spans="3:12" ht="63.75" customHeight="1" x14ac:dyDescent="0.2">
      <c r="C22" s="529" t="s">
        <v>2777</v>
      </c>
      <c r="D22" s="530"/>
      <c r="E22" s="530"/>
      <c r="F22" s="530"/>
      <c r="G22" s="530"/>
      <c r="H22" s="530"/>
      <c r="I22" s="530"/>
      <c r="J22" s="531"/>
      <c r="K22" s="152" t="b">
        <v>0</v>
      </c>
      <c r="L22" s="153" t="s">
        <v>924</v>
      </c>
    </row>
    <row r="23" spans="3:12" ht="22.5" customHeight="1" x14ac:dyDescent="0.2">
      <c r="C23" s="529" t="s">
        <v>2778</v>
      </c>
      <c r="D23" s="530"/>
      <c r="E23" s="530"/>
      <c r="F23" s="530"/>
      <c r="G23" s="530"/>
      <c r="H23" s="530"/>
      <c r="I23" s="530"/>
      <c r="J23" s="531"/>
      <c r="K23" s="152" t="b">
        <v>0</v>
      </c>
      <c r="L23" s="153" t="s">
        <v>924</v>
      </c>
    </row>
    <row r="24" spans="3:12" ht="27.75" customHeight="1" x14ac:dyDescent="0.2">
      <c r="C24" s="519" t="s">
        <v>2792</v>
      </c>
      <c r="D24" s="520"/>
      <c r="E24" s="520"/>
      <c r="F24" s="520"/>
      <c r="G24" s="520"/>
      <c r="H24" s="520"/>
      <c r="I24" s="520"/>
      <c r="J24" s="521"/>
      <c r="K24" s="152" t="b">
        <v>0</v>
      </c>
      <c r="L24" s="153" t="s">
        <v>924</v>
      </c>
    </row>
    <row r="25" spans="3:12" ht="33.75" customHeight="1" x14ac:dyDescent="0.2">
      <c r="C25" s="519" t="s">
        <v>2793</v>
      </c>
      <c r="D25" s="520"/>
      <c r="E25" s="520"/>
      <c r="F25" s="520"/>
      <c r="G25" s="520"/>
      <c r="H25" s="520"/>
      <c r="I25" s="520"/>
      <c r="J25" s="521"/>
      <c r="K25" s="152" t="b">
        <v>0</v>
      </c>
      <c r="L25" s="153" t="s">
        <v>924</v>
      </c>
    </row>
    <row r="26" spans="3:12" ht="19.5" customHeight="1" x14ac:dyDescent="0.2">
      <c r="C26" s="514" t="s">
        <v>2785</v>
      </c>
      <c r="D26" s="515"/>
      <c r="E26" s="515"/>
      <c r="F26" s="515"/>
      <c r="G26" s="515"/>
      <c r="H26" s="515"/>
      <c r="I26" s="515"/>
      <c r="J26" s="516"/>
      <c r="K26" s="161"/>
      <c r="L26" s="155"/>
    </row>
    <row r="27" spans="3:12" ht="17.25" customHeight="1" x14ac:dyDescent="0.2">
      <c r="C27" s="159"/>
      <c r="D27" s="148"/>
      <c r="E27" s="168" t="s">
        <v>104</v>
      </c>
      <c r="F27" s="165" t="b">
        <v>0</v>
      </c>
      <c r="G27" s="168" t="s">
        <v>2774</v>
      </c>
      <c r="H27" s="165" t="b">
        <v>0</v>
      </c>
      <c r="I27" s="146"/>
      <c r="J27" s="150"/>
      <c r="K27" s="161"/>
      <c r="L27" s="155"/>
    </row>
    <row r="28" spans="3:12" ht="14.25" customHeight="1" x14ac:dyDescent="0.2">
      <c r="C28" s="159"/>
      <c r="D28" s="148"/>
      <c r="E28" s="160"/>
      <c r="F28" s="156"/>
      <c r="G28" s="160"/>
      <c r="H28" s="146"/>
      <c r="I28" s="146"/>
      <c r="J28" s="150"/>
      <c r="K28" s="161"/>
      <c r="L28" s="155"/>
    </row>
    <row r="29" spans="3:12" ht="45" x14ac:dyDescent="0.2">
      <c r="C29" s="162"/>
      <c r="D29" s="534" t="s">
        <v>2779</v>
      </c>
      <c r="E29" s="535"/>
      <c r="F29" s="536" t="s">
        <v>1504</v>
      </c>
      <c r="G29" s="536"/>
      <c r="H29" s="536"/>
      <c r="I29" s="142" t="s">
        <v>2784</v>
      </c>
      <c r="J29" s="163"/>
    </row>
    <row r="30" spans="3:12" ht="14.25" x14ac:dyDescent="0.2">
      <c r="C30" s="162"/>
      <c r="D30" s="508"/>
      <c r="E30" s="510"/>
      <c r="F30" s="508"/>
      <c r="G30" s="509"/>
      <c r="H30" s="510"/>
      <c r="I30" s="165"/>
      <c r="J30" s="163"/>
    </row>
    <row r="31" spans="3:12" ht="14.25" x14ac:dyDescent="0.2">
      <c r="C31" s="162"/>
      <c r="D31" s="508"/>
      <c r="E31" s="510"/>
      <c r="F31" s="508"/>
      <c r="G31" s="509"/>
      <c r="H31" s="510"/>
      <c r="I31" s="165"/>
      <c r="J31" s="163"/>
    </row>
    <row r="32" spans="3:12" ht="14.25" x14ac:dyDescent="0.2">
      <c r="C32" s="162"/>
      <c r="D32" s="508"/>
      <c r="E32" s="510"/>
      <c r="F32" s="508"/>
      <c r="G32" s="509"/>
      <c r="H32" s="510"/>
      <c r="I32" s="165"/>
      <c r="J32" s="163"/>
    </row>
    <row r="33" spans="3:12" ht="14.25" x14ac:dyDescent="0.2">
      <c r="C33" s="162"/>
      <c r="D33" s="508"/>
      <c r="E33" s="510"/>
      <c r="F33" s="508"/>
      <c r="G33" s="509"/>
      <c r="H33" s="510"/>
      <c r="I33" s="165"/>
      <c r="J33" s="163"/>
    </row>
    <row r="34" spans="3:12" ht="14.25" x14ac:dyDescent="0.2">
      <c r="C34" s="162"/>
      <c r="D34" s="508"/>
      <c r="E34" s="510"/>
      <c r="F34" s="508"/>
      <c r="G34" s="509"/>
      <c r="H34" s="510"/>
      <c r="I34" s="165"/>
      <c r="J34" s="163"/>
    </row>
    <row r="35" spans="3:12" ht="14.25" x14ac:dyDescent="0.2">
      <c r="C35" s="162"/>
      <c r="D35" s="508"/>
      <c r="E35" s="510"/>
      <c r="F35" s="508"/>
      <c r="G35" s="509"/>
      <c r="H35" s="510"/>
      <c r="I35" s="165"/>
      <c r="J35" s="163"/>
    </row>
    <row r="36" spans="3:12" ht="14.25" x14ac:dyDescent="0.2">
      <c r="C36" s="162"/>
      <c r="D36" s="508"/>
      <c r="E36" s="510"/>
      <c r="F36" s="508"/>
      <c r="G36" s="509"/>
      <c r="H36" s="510"/>
      <c r="I36" s="165"/>
      <c r="J36" s="163"/>
    </row>
    <row r="37" spans="3:12" ht="14.25" x14ac:dyDescent="0.2">
      <c r="C37" s="162"/>
      <c r="D37" s="508"/>
      <c r="E37" s="510"/>
      <c r="F37" s="508"/>
      <c r="G37" s="509"/>
      <c r="H37" s="510"/>
      <c r="I37" s="165"/>
      <c r="J37" s="163"/>
    </row>
    <row r="38" spans="3:12" ht="14.25" x14ac:dyDescent="0.2">
      <c r="C38" s="143" t="s">
        <v>2780</v>
      </c>
      <c r="D38" s="508"/>
      <c r="E38" s="510"/>
      <c r="F38" s="508" t="s">
        <v>2780</v>
      </c>
      <c r="G38" s="509"/>
      <c r="H38" s="510"/>
      <c r="I38" s="165" t="s">
        <v>2783</v>
      </c>
      <c r="J38" s="163"/>
    </row>
    <row r="39" spans="3:12" ht="14.25" x14ac:dyDescent="0.2">
      <c r="C39" s="143" t="s">
        <v>2780</v>
      </c>
      <c r="D39" s="508"/>
      <c r="E39" s="510"/>
      <c r="F39" s="508" t="s">
        <v>2780</v>
      </c>
      <c r="G39" s="509"/>
      <c r="H39" s="510"/>
      <c r="I39" s="165" t="s">
        <v>2783</v>
      </c>
      <c r="J39" s="163"/>
    </row>
    <row r="40" spans="3:12" ht="14.25" x14ac:dyDescent="0.2">
      <c r="C40" s="143"/>
      <c r="D40" s="508"/>
      <c r="E40" s="510"/>
      <c r="F40" s="508"/>
      <c r="G40" s="509"/>
      <c r="H40" s="510"/>
      <c r="I40" s="165"/>
      <c r="J40" s="163"/>
    </row>
    <row r="41" spans="3:12" ht="14.25" x14ac:dyDescent="0.2">
      <c r="C41" s="143" t="s">
        <v>2780</v>
      </c>
      <c r="D41" s="508"/>
      <c r="E41" s="510"/>
      <c r="F41" s="508" t="s">
        <v>2780</v>
      </c>
      <c r="G41" s="509"/>
      <c r="H41" s="510"/>
      <c r="I41" s="165"/>
      <c r="J41" s="163"/>
    </row>
    <row r="42" spans="3:12" ht="17.25" customHeight="1" x14ac:dyDescent="0.2">
      <c r="C42" s="144"/>
      <c r="D42" s="149"/>
      <c r="E42" s="149"/>
      <c r="F42" s="149"/>
      <c r="G42" s="149"/>
      <c r="H42" s="149"/>
      <c r="I42" s="145"/>
      <c r="J42" s="163"/>
    </row>
    <row r="43" spans="3:12" ht="33" customHeight="1" x14ac:dyDescent="0.2">
      <c r="C43" s="514" t="s">
        <v>2781</v>
      </c>
      <c r="D43" s="515"/>
      <c r="E43" s="515"/>
      <c r="F43" s="515"/>
      <c r="G43" s="515"/>
      <c r="H43" s="515"/>
      <c r="I43" s="515"/>
      <c r="J43" s="516"/>
      <c r="K43" s="171" t="b">
        <v>0</v>
      </c>
      <c r="L43" s="153" t="s">
        <v>924</v>
      </c>
    </row>
    <row r="44" spans="3:12" ht="65.25" customHeight="1" x14ac:dyDescent="0.2">
      <c r="C44" s="511" t="s">
        <v>2782</v>
      </c>
      <c r="D44" s="512"/>
      <c r="E44" s="512"/>
      <c r="F44" s="512"/>
      <c r="G44" s="512"/>
      <c r="H44" s="512"/>
      <c r="I44" s="512"/>
      <c r="J44" s="513"/>
    </row>
    <row r="45" spans="3:12" ht="14.25" x14ac:dyDescent="0.2">
      <c r="C45" s="147"/>
      <c r="D45" s="147"/>
      <c r="E45" s="147"/>
      <c r="F45" s="147"/>
      <c r="G45" s="147"/>
      <c r="H45" s="147"/>
      <c r="I45" s="147"/>
      <c r="J45" s="147"/>
    </row>
    <row r="46" spans="3:12" ht="14.25" customHeight="1" x14ac:dyDescent="0.2"/>
    <row r="47" spans="3:12" ht="14.25" customHeight="1" x14ac:dyDescent="0.2"/>
    <row r="48" spans="3:12" x14ac:dyDescent="0.2">
      <c r="C48" s="164"/>
      <c r="D48" s="164"/>
      <c r="E48" s="164"/>
      <c r="F48" s="164"/>
      <c r="G48" s="164"/>
      <c r="H48" s="164"/>
      <c r="I48" s="164"/>
    </row>
  </sheetData>
  <mergeCells count="45">
    <mergeCell ref="C10:L10"/>
    <mergeCell ref="C12:J12"/>
    <mergeCell ref="D36:E36"/>
    <mergeCell ref="D40:E40"/>
    <mergeCell ref="F36:H36"/>
    <mergeCell ref="D33:E33"/>
    <mergeCell ref="C16:J16"/>
    <mergeCell ref="C19:J19"/>
    <mergeCell ref="D29:E29"/>
    <mergeCell ref="C25:J25"/>
    <mergeCell ref="C26:J26"/>
    <mergeCell ref="C20:J20"/>
    <mergeCell ref="F31:H31"/>
    <mergeCell ref="F30:H30"/>
    <mergeCell ref="D31:E31"/>
    <mergeCell ref="F29:H29"/>
    <mergeCell ref="C6:J6"/>
    <mergeCell ref="C7:J7"/>
    <mergeCell ref="F33:H33"/>
    <mergeCell ref="C24:J24"/>
    <mergeCell ref="D37:E37"/>
    <mergeCell ref="D32:E32"/>
    <mergeCell ref="D34:E34"/>
    <mergeCell ref="D35:E35"/>
    <mergeCell ref="C14:J14"/>
    <mergeCell ref="C15:J15"/>
    <mergeCell ref="H17:J17"/>
    <mergeCell ref="H18:J18"/>
    <mergeCell ref="C22:J22"/>
    <mergeCell ref="C23:J23"/>
    <mergeCell ref="C21:J21"/>
    <mergeCell ref="D30:E30"/>
    <mergeCell ref="F34:H34"/>
    <mergeCell ref="F32:H32"/>
    <mergeCell ref="D38:E38"/>
    <mergeCell ref="F38:H38"/>
    <mergeCell ref="C44:J44"/>
    <mergeCell ref="F37:H37"/>
    <mergeCell ref="F35:H35"/>
    <mergeCell ref="C43:J43"/>
    <mergeCell ref="D39:E39"/>
    <mergeCell ref="F39:H39"/>
    <mergeCell ref="D41:E41"/>
    <mergeCell ref="F41:H41"/>
    <mergeCell ref="F40:H40"/>
  </mergeCells>
  <dataValidations count="1">
    <dataValidation type="list" allowBlank="1" showDropDown="1" showInputMessage="1" showErrorMessage="1" errorTitle="Información" error="El valor introducido en la celda tiene que ser la palabra VERDADERO o FALSO, pulse el botón escape “ESC” del teclado y marque o desmarque la opción." sqref="G18 G17 E17 K15 K14 K19 K20 K21 K22 K23 K24 K25 F27 H27 K43">
      <formula1>ValoresCheck</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2" r:id="rId4" name="CheckDecla1">
              <controlPr defaultSize="0" autoFill="0" autoLine="0" autoPict="0" macro="[0]!CheckEconomiaSocial_Haga_clic_en">
                <anchor>
                  <from>
                    <xdr:col>10</xdr:col>
                    <xdr:colOff>28575</xdr:colOff>
                    <xdr:row>13</xdr:row>
                    <xdr:rowOff>19050</xdr:rowOff>
                  </from>
                  <to>
                    <xdr:col>10</xdr:col>
                    <xdr:colOff>733425</xdr:colOff>
                    <xdr:row>13</xdr:row>
                    <xdr:rowOff>352425</xdr:rowOff>
                  </to>
                </anchor>
              </controlPr>
            </control>
          </mc:Choice>
        </mc:AlternateContent>
        <mc:AlternateContent xmlns:mc="http://schemas.openxmlformats.org/markup-compatibility/2006">
          <mc:Choice Requires="x14">
            <control shapeId="40973" r:id="rId5" name="CheckDecla2">
              <controlPr defaultSize="0" autoFill="0" autoLine="0" autoPict="0" macro="[0]!CheckEconomiaSocial_Haga_clic_en">
                <anchor>
                  <from>
                    <xdr:col>10</xdr:col>
                    <xdr:colOff>28575</xdr:colOff>
                    <xdr:row>14</xdr:row>
                    <xdr:rowOff>28575</xdr:rowOff>
                  </from>
                  <to>
                    <xdr:col>10</xdr:col>
                    <xdr:colOff>733425</xdr:colOff>
                    <xdr:row>14</xdr:row>
                    <xdr:rowOff>314325</xdr:rowOff>
                  </to>
                </anchor>
              </controlPr>
            </control>
          </mc:Choice>
        </mc:AlternateContent>
        <mc:AlternateContent xmlns:mc="http://schemas.openxmlformats.org/markup-compatibility/2006">
          <mc:Choice Requires="x14">
            <control shapeId="40974" r:id="rId6" name="CheckEconomiaSocial">
              <controlPr defaultSize="0" autoFill="0" autoLine="0" autoPict="0" macro="[0]!CheckEconomiaSocial_Haga_clic_en">
                <anchor>
                  <from>
                    <xdr:col>4</xdr:col>
                    <xdr:colOff>28575</xdr:colOff>
                    <xdr:row>16</xdr:row>
                    <xdr:rowOff>19050</xdr:rowOff>
                  </from>
                  <to>
                    <xdr:col>4</xdr:col>
                    <xdr:colOff>742950</xdr:colOff>
                    <xdr:row>16</xdr:row>
                    <xdr:rowOff>314325</xdr:rowOff>
                  </to>
                </anchor>
              </controlPr>
            </control>
          </mc:Choice>
        </mc:AlternateContent>
        <mc:AlternateContent xmlns:mc="http://schemas.openxmlformats.org/markup-compatibility/2006">
          <mc:Choice Requires="x14">
            <control shapeId="40975" r:id="rId7" name="CheckDecla3No1">
              <controlPr defaultSize="0" autoFill="0" autoLine="0" autoPict="0" macro="[0]!CheckEconomiaSocial_Haga_clic_en">
                <anchor>
                  <from>
                    <xdr:col>6</xdr:col>
                    <xdr:colOff>28575</xdr:colOff>
                    <xdr:row>16</xdr:row>
                    <xdr:rowOff>19050</xdr:rowOff>
                  </from>
                  <to>
                    <xdr:col>6</xdr:col>
                    <xdr:colOff>742950</xdr:colOff>
                    <xdr:row>16</xdr:row>
                    <xdr:rowOff>314325</xdr:rowOff>
                  </to>
                </anchor>
              </controlPr>
            </control>
          </mc:Choice>
        </mc:AlternateContent>
        <mc:AlternateContent xmlns:mc="http://schemas.openxmlformats.org/markup-compatibility/2006">
          <mc:Choice Requires="x14">
            <control shapeId="40976" r:id="rId8" name="CheckDecla3No2">
              <controlPr defaultSize="0" autoFill="0" autoLine="0" autoPict="0" macro="[0]!CheckEconomiaSocial_Haga_clic_en">
                <anchor>
                  <from>
                    <xdr:col>6</xdr:col>
                    <xdr:colOff>28575</xdr:colOff>
                    <xdr:row>17</xdr:row>
                    <xdr:rowOff>28575</xdr:rowOff>
                  </from>
                  <to>
                    <xdr:col>6</xdr:col>
                    <xdr:colOff>742950</xdr:colOff>
                    <xdr:row>17</xdr:row>
                    <xdr:rowOff>323850</xdr:rowOff>
                  </to>
                </anchor>
              </controlPr>
            </control>
          </mc:Choice>
        </mc:AlternateContent>
        <mc:AlternateContent xmlns:mc="http://schemas.openxmlformats.org/markup-compatibility/2006">
          <mc:Choice Requires="x14">
            <control shapeId="40977" r:id="rId9" name="CheckDecla4">
              <controlPr defaultSize="0" autoFill="0" autoLine="0" autoPict="0" macro="[0]!CheckEconomiaSocial_Haga_clic_en">
                <anchor>
                  <from>
                    <xdr:col>10</xdr:col>
                    <xdr:colOff>28575</xdr:colOff>
                    <xdr:row>18</xdr:row>
                    <xdr:rowOff>28575</xdr:rowOff>
                  </from>
                  <to>
                    <xdr:col>10</xdr:col>
                    <xdr:colOff>733425</xdr:colOff>
                    <xdr:row>18</xdr:row>
                    <xdr:rowOff>419100</xdr:rowOff>
                  </to>
                </anchor>
              </controlPr>
            </control>
          </mc:Choice>
        </mc:AlternateContent>
        <mc:AlternateContent xmlns:mc="http://schemas.openxmlformats.org/markup-compatibility/2006">
          <mc:Choice Requires="x14">
            <control shapeId="40978" r:id="rId10" name="CheckDecla5">
              <controlPr defaultSize="0" autoFill="0" autoLine="0" autoPict="0" macro="[0]!CheckEconomiaSocial_Haga_clic_en">
                <anchor>
                  <from>
                    <xdr:col>10</xdr:col>
                    <xdr:colOff>28575</xdr:colOff>
                    <xdr:row>19</xdr:row>
                    <xdr:rowOff>19050</xdr:rowOff>
                  </from>
                  <to>
                    <xdr:col>10</xdr:col>
                    <xdr:colOff>733425</xdr:colOff>
                    <xdr:row>19</xdr:row>
                    <xdr:rowOff>514350</xdr:rowOff>
                  </to>
                </anchor>
              </controlPr>
            </control>
          </mc:Choice>
        </mc:AlternateContent>
        <mc:AlternateContent xmlns:mc="http://schemas.openxmlformats.org/markup-compatibility/2006">
          <mc:Choice Requires="x14">
            <control shapeId="40981" r:id="rId11" name="CheckDecla6">
              <controlPr defaultSize="0" autoFill="0" autoLine="0" autoPict="0" macro="[0]!CheckEconomiaSocial_Haga_clic_en">
                <anchor>
                  <from>
                    <xdr:col>10</xdr:col>
                    <xdr:colOff>28575</xdr:colOff>
                    <xdr:row>20</xdr:row>
                    <xdr:rowOff>66675</xdr:rowOff>
                  </from>
                  <to>
                    <xdr:col>10</xdr:col>
                    <xdr:colOff>733425</xdr:colOff>
                    <xdr:row>20</xdr:row>
                    <xdr:rowOff>400050</xdr:rowOff>
                  </to>
                </anchor>
              </controlPr>
            </control>
          </mc:Choice>
        </mc:AlternateContent>
        <mc:AlternateContent xmlns:mc="http://schemas.openxmlformats.org/markup-compatibility/2006">
          <mc:Choice Requires="x14">
            <control shapeId="40982" r:id="rId12" name="CheckDecla7">
              <controlPr defaultSize="0" autoFill="0" autoLine="0" autoPict="0" macro="[0]!CheckEconomiaSocial_Haga_clic_en">
                <anchor>
                  <from>
                    <xdr:col>10</xdr:col>
                    <xdr:colOff>28575</xdr:colOff>
                    <xdr:row>21</xdr:row>
                    <xdr:rowOff>19050</xdr:rowOff>
                  </from>
                  <to>
                    <xdr:col>10</xdr:col>
                    <xdr:colOff>733425</xdr:colOff>
                    <xdr:row>21</xdr:row>
                    <xdr:rowOff>762000</xdr:rowOff>
                  </to>
                </anchor>
              </controlPr>
            </control>
          </mc:Choice>
        </mc:AlternateContent>
        <mc:AlternateContent xmlns:mc="http://schemas.openxmlformats.org/markup-compatibility/2006">
          <mc:Choice Requires="x14">
            <control shapeId="40985" r:id="rId13" name="CheckDecla8">
              <controlPr defaultSize="0" autoFill="0" autoLine="0" autoPict="0" macro="[0]!CheckEconomiaSocial_Haga_clic_en">
                <anchor>
                  <from>
                    <xdr:col>10</xdr:col>
                    <xdr:colOff>38100</xdr:colOff>
                    <xdr:row>22</xdr:row>
                    <xdr:rowOff>19050</xdr:rowOff>
                  </from>
                  <to>
                    <xdr:col>10</xdr:col>
                    <xdr:colOff>742950</xdr:colOff>
                    <xdr:row>22</xdr:row>
                    <xdr:rowOff>228600</xdr:rowOff>
                  </to>
                </anchor>
              </controlPr>
            </control>
          </mc:Choice>
        </mc:AlternateContent>
        <mc:AlternateContent xmlns:mc="http://schemas.openxmlformats.org/markup-compatibility/2006">
          <mc:Choice Requires="x14">
            <control shapeId="40986" r:id="rId14" name="CheckDecla9">
              <controlPr defaultSize="0" autoFill="0" autoLine="0" autoPict="0" macro="[0]!CheckEconomiaSocial_Haga_clic_en">
                <anchor>
                  <from>
                    <xdr:col>10</xdr:col>
                    <xdr:colOff>38100</xdr:colOff>
                    <xdr:row>23</xdr:row>
                    <xdr:rowOff>0</xdr:rowOff>
                  </from>
                  <to>
                    <xdr:col>10</xdr:col>
                    <xdr:colOff>742950</xdr:colOff>
                    <xdr:row>23</xdr:row>
                    <xdr:rowOff>295275</xdr:rowOff>
                  </to>
                </anchor>
              </controlPr>
            </control>
          </mc:Choice>
        </mc:AlternateContent>
        <mc:AlternateContent xmlns:mc="http://schemas.openxmlformats.org/markup-compatibility/2006">
          <mc:Choice Requires="x14">
            <control shapeId="40987" r:id="rId15" name="CheckDecla10">
              <controlPr defaultSize="0" autoFill="0" autoLine="0" autoPict="0" macro="[0]!CheckEconomiaSocial_Haga_clic_en">
                <anchor>
                  <from>
                    <xdr:col>10</xdr:col>
                    <xdr:colOff>19050</xdr:colOff>
                    <xdr:row>24</xdr:row>
                    <xdr:rowOff>57150</xdr:rowOff>
                  </from>
                  <to>
                    <xdr:col>10</xdr:col>
                    <xdr:colOff>723900</xdr:colOff>
                    <xdr:row>24</xdr:row>
                    <xdr:rowOff>390525</xdr:rowOff>
                  </to>
                </anchor>
              </controlPr>
            </control>
          </mc:Choice>
        </mc:AlternateContent>
        <mc:AlternateContent xmlns:mc="http://schemas.openxmlformats.org/markup-compatibility/2006">
          <mc:Choice Requires="x14">
            <control shapeId="40988" r:id="rId16" name="CheckDecla11Si">
              <controlPr defaultSize="0" autoFill="0" autoLine="0" autoPict="0" macro="[0]!CheckEconomiaSocial_Haga_clic_en">
                <anchor>
                  <from>
                    <xdr:col>5</xdr:col>
                    <xdr:colOff>47625</xdr:colOff>
                    <xdr:row>26</xdr:row>
                    <xdr:rowOff>9525</xdr:rowOff>
                  </from>
                  <to>
                    <xdr:col>5</xdr:col>
                    <xdr:colOff>733425</xdr:colOff>
                    <xdr:row>26</xdr:row>
                    <xdr:rowOff>190500</xdr:rowOff>
                  </to>
                </anchor>
              </controlPr>
            </control>
          </mc:Choice>
        </mc:AlternateContent>
        <mc:AlternateContent xmlns:mc="http://schemas.openxmlformats.org/markup-compatibility/2006">
          <mc:Choice Requires="x14">
            <control shapeId="40989" r:id="rId17" name="CheckEconomiaSocial">
              <controlPr defaultSize="0" autoFill="0" autoLine="0" autoPict="0" macro="[0]!CheckEconomiaSocial_Haga_clic_en">
                <anchor>
                  <from>
                    <xdr:col>10</xdr:col>
                    <xdr:colOff>19050</xdr:colOff>
                    <xdr:row>42</xdr:row>
                    <xdr:rowOff>38100</xdr:rowOff>
                  </from>
                  <to>
                    <xdr:col>10</xdr:col>
                    <xdr:colOff>733425</xdr:colOff>
                    <xdr:row>42</xdr:row>
                    <xdr:rowOff>371475</xdr:rowOff>
                  </to>
                </anchor>
              </controlPr>
            </control>
          </mc:Choice>
        </mc:AlternateContent>
        <mc:AlternateContent xmlns:mc="http://schemas.openxmlformats.org/markup-compatibility/2006">
          <mc:Choice Requires="x14">
            <control shapeId="41014" r:id="rId18" name="CheckDecla11No">
              <controlPr defaultSize="0" autoFill="0" autoLine="0" autoPict="0" macro="[0]!CheckEconomiaSocial_Haga_clic_en">
                <anchor>
                  <from>
                    <xdr:col>7</xdr:col>
                    <xdr:colOff>38100</xdr:colOff>
                    <xdr:row>26</xdr:row>
                    <xdr:rowOff>19050</xdr:rowOff>
                  </from>
                  <to>
                    <xdr:col>7</xdr:col>
                    <xdr:colOff>723900</xdr:colOff>
                    <xdr:row>26</xdr:row>
                    <xdr:rowOff>200025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Q16"/>
  <sheetViews>
    <sheetView topLeftCell="H1" workbookViewId="0">
      <selection activeCell="I2" sqref="I2:L2"/>
    </sheetView>
  </sheetViews>
  <sheetFormatPr baseColWidth="10" defaultRowHeight="12.75" x14ac:dyDescent="0.2"/>
  <cols>
    <col min="1" max="1" width="51.5703125" bestFit="1" customWidth="1"/>
    <col min="2" max="2" width="24.140625" customWidth="1"/>
    <col min="5" max="5" width="29.7109375" bestFit="1" customWidth="1"/>
    <col min="6" max="6" width="29.28515625" bestFit="1" customWidth="1"/>
    <col min="8" max="8" width="15.85546875" bestFit="1" customWidth="1"/>
    <col min="17" max="17" width="12.7109375" bestFit="1" customWidth="1"/>
  </cols>
  <sheetData>
    <row r="1" spans="1:17" x14ac:dyDescent="0.2">
      <c r="A1" t="s">
        <v>1604</v>
      </c>
      <c r="B1" t="s">
        <v>245</v>
      </c>
      <c r="E1" t="s">
        <v>1975</v>
      </c>
      <c r="F1" t="s">
        <v>1976</v>
      </c>
      <c r="H1" t="s">
        <v>503</v>
      </c>
      <c r="I1" s="540" t="s">
        <v>504</v>
      </c>
      <c r="J1" s="540"/>
      <c r="K1" s="540"/>
      <c r="L1" s="540"/>
      <c r="M1" t="s">
        <v>505</v>
      </c>
      <c r="Q1" t="s">
        <v>2798</v>
      </c>
    </row>
    <row r="2" spans="1:17" x14ac:dyDescent="0.2">
      <c r="A2" s="24" t="s">
        <v>210</v>
      </c>
      <c r="B2" s="24" t="s">
        <v>210</v>
      </c>
      <c r="E2" s="80">
        <v>44197</v>
      </c>
      <c r="F2" s="80">
        <v>44561</v>
      </c>
      <c r="H2" s="80">
        <v>45473</v>
      </c>
      <c r="I2" s="537"/>
      <c r="J2" s="538"/>
      <c r="K2" s="538"/>
      <c r="L2" s="539"/>
      <c r="M2" s="541"/>
      <c r="N2" s="542"/>
      <c r="O2" s="542"/>
      <c r="P2" s="543"/>
      <c r="Q2" t="b">
        <v>1</v>
      </c>
    </row>
    <row r="3" spans="1:17" ht="15" x14ac:dyDescent="0.2">
      <c r="A3" s="38" t="s">
        <v>1323</v>
      </c>
      <c r="B3" s="38" t="s">
        <v>1323</v>
      </c>
      <c r="E3" s="80">
        <v>44378</v>
      </c>
      <c r="F3" s="80">
        <v>44742</v>
      </c>
      <c r="H3" s="80"/>
      <c r="Q3" t="b">
        <v>0</v>
      </c>
    </row>
    <row r="4" spans="1:17" ht="15" x14ac:dyDescent="0.2">
      <c r="A4" s="38" t="s">
        <v>1320</v>
      </c>
      <c r="B4" s="38" t="s">
        <v>1320</v>
      </c>
      <c r="E4" s="80">
        <v>44743</v>
      </c>
      <c r="F4" s="80">
        <v>45107</v>
      </c>
    </row>
    <row r="5" spans="1:17" ht="15" x14ac:dyDescent="0.2">
      <c r="A5" s="38" t="s">
        <v>1321</v>
      </c>
      <c r="B5" s="38" t="s">
        <v>1321</v>
      </c>
    </row>
    <row r="6" spans="1:17" ht="15" x14ac:dyDescent="0.2">
      <c r="A6" s="38" t="s">
        <v>1322</v>
      </c>
      <c r="B6" s="38" t="s">
        <v>1322</v>
      </c>
    </row>
    <row r="7" spans="1:17" ht="15" x14ac:dyDescent="0.2">
      <c r="A7" s="38" t="s">
        <v>227</v>
      </c>
      <c r="B7" s="38"/>
    </row>
    <row r="8" spans="1:17" ht="15" x14ac:dyDescent="0.2">
      <c r="A8" s="38" t="s">
        <v>1292</v>
      </c>
      <c r="B8" s="38"/>
    </row>
    <row r="10" spans="1:17" x14ac:dyDescent="0.2">
      <c r="E10" t="s">
        <v>2716</v>
      </c>
    </row>
    <row r="11" spans="1:17" x14ac:dyDescent="0.2">
      <c r="E11" s="80">
        <v>45092</v>
      </c>
    </row>
    <row r="12" spans="1:17" ht="14.25" x14ac:dyDescent="0.2">
      <c r="A12" s="35"/>
      <c r="B12" s="35"/>
      <c r="C12" s="35"/>
      <c r="E12" s="80">
        <v>45458</v>
      </c>
    </row>
    <row r="13" spans="1:17" x14ac:dyDescent="0.2">
      <c r="A13" s="47"/>
      <c r="B13" s="98"/>
      <c r="C13" s="99"/>
    </row>
    <row r="14" spans="1:17" x14ac:dyDescent="0.2">
      <c r="A14" s="47"/>
      <c r="B14" s="98"/>
      <c r="C14" s="99"/>
    </row>
    <row r="15" spans="1:17" x14ac:dyDescent="0.2">
      <c r="A15" s="47"/>
      <c r="B15" s="98"/>
    </row>
    <row r="16" spans="1:17" x14ac:dyDescent="0.2">
      <c r="B16" s="98"/>
    </row>
  </sheetData>
  <sheetProtection password="EAC8" sheet="1" objects="1" scenarios="1" selectLockedCells="1"/>
  <mergeCells count="3">
    <mergeCell ref="I2:L2"/>
    <mergeCell ref="I1:L1"/>
    <mergeCell ref="M2:P2"/>
  </mergeCells>
  <phoneticPr fontId="5" type="noConversion"/>
  <dataValidations count="2">
    <dataValidation type="list" allowBlank="1" showInputMessage="1" showErrorMessage="1" errorTitle="Error Fecha Incorrecta" error="La fecha no debe ser posterior al 30/06/2019" sqref="I2:L2">
      <formula1>FecFinInverAGRO</formula1>
    </dataValidation>
    <dataValidation type="date" allowBlank="1" showInputMessage="1" showErrorMessage="1" errorTitle="Error Fecha Incorrecta" error="La fecha no debe ser posterior al 30/06/2019" sqref="M2:P2">
      <formula1>1</formula1>
      <formula2>43646</formula2>
    </dataValidation>
  </dataValidations>
  <pageMargins left="0.75" right="0.75" top="1" bottom="1" header="0" footer="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H1057"/>
  <sheetViews>
    <sheetView topLeftCell="A208" workbookViewId="0">
      <selection activeCell="C31" sqref="C31:C35"/>
    </sheetView>
  </sheetViews>
  <sheetFormatPr baseColWidth="10" defaultRowHeight="12.75" x14ac:dyDescent="0.2"/>
  <cols>
    <col min="1" max="1" width="46.28515625" customWidth="1"/>
    <col min="2" max="2" width="76.140625" customWidth="1"/>
    <col min="3" max="3" width="91.7109375" customWidth="1"/>
    <col min="4" max="4" width="70.140625" customWidth="1"/>
    <col min="6" max="6" width="97.5703125" customWidth="1"/>
  </cols>
  <sheetData>
    <row r="1" spans="1:6" x14ac:dyDescent="0.2">
      <c r="A1" s="47" t="s">
        <v>2621</v>
      </c>
      <c r="B1" s="47" t="s">
        <v>2624</v>
      </c>
      <c r="C1" s="47" t="s">
        <v>2626</v>
      </c>
      <c r="D1" s="36" t="s">
        <v>1353</v>
      </c>
      <c r="E1" s="36" t="s">
        <v>1354</v>
      </c>
      <c r="F1" s="37" t="s">
        <v>1355</v>
      </c>
    </row>
    <row r="2" spans="1:6" ht="62.25" customHeight="1" x14ac:dyDescent="0.2">
      <c r="A2" s="47" t="s">
        <v>2620</v>
      </c>
      <c r="B2" s="47" t="s">
        <v>2752</v>
      </c>
      <c r="C2" s="47" t="s">
        <v>2628</v>
      </c>
      <c r="D2" s="36" t="s">
        <v>925</v>
      </c>
      <c r="E2" s="36" t="s">
        <v>1354</v>
      </c>
      <c r="F2" s="47" t="s">
        <v>2434</v>
      </c>
    </row>
    <row r="3" spans="1:6" x14ac:dyDescent="0.2">
      <c r="A3" s="47" t="s">
        <v>2622</v>
      </c>
      <c r="B3" s="58" t="s">
        <v>2625</v>
      </c>
      <c r="C3" s="47" t="s">
        <v>2627</v>
      </c>
      <c r="D3" s="24" t="s">
        <v>1356</v>
      </c>
      <c r="E3" s="24" t="s">
        <v>1357</v>
      </c>
      <c r="F3" s="47" t="s">
        <v>1358</v>
      </c>
    </row>
    <row r="4" spans="1:6" ht="51.75" customHeight="1" x14ac:dyDescent="0.2">
      <c r="A4" s="47" t="s">
        <v>2733</v>
      </c>
      <c r="B4" s="47" t="s">
        <v>2734</v>
      </c>
      <c r="C4" s="47" t="s">
        <v>2623</v>
      </c>
      <c r="D4" s="24" t="s">
        <v>1359</v>
      </c>
      <c r="E4" s="24" t="s">
        <v>1357</v>
      </c>
      <c r="F4" s="47" t="s">
        <v>1360</v>
      </c>
    </row>
    <row r="5" spans="1:6" x14ac:dyDescent="0.2">
      <c r="A5" s="47" t="s">
        <v>2629</v>
      </c>
      <c r="B5" s="47"/>
      <c r="D5" s="24" t="s">
        <v>1361</v>
      </c>
      <c r="E5" s="24" t="s">
        <v>1357</v>
      </c>
      <c r="F5" s="47" t="s">
        <v>238</v>
      </c>
    </row>
    <row r="6" spans="1:6" x14ac:dyDescent="0.2">
      <c r="A6" s="47" t="s">
        <v>479</v>
      </c>
      <c r="B6" s="47"/>
      <c r="D6" s="24" t="s">
        <v>239</v>
      </c>
      <c r="E6" s="24" t="s">
        <v>1357</v>
      </c>
      <c r="F6" s="47" t="s">
        <v>240</v>
      </c>
    </row>
    <row r="7" spans="1:6" x14ac:dyDescent="0.2">
      <c r="A7" s="47" t="s">
        <v>2630</v>
      </c>
      <c r="B7" s="47"/>
      <c r="D7" s="24" t="s">
        <v>241</v>
      </c>
      <c r="E7" s="24" t="s">
        <v>242</v>
      </c>
      <c r="F7" s="47" t="s">
        <v>243</v>
      </c>
    </row>
    <row r="8" spans="1:6" ht="25.5" x14ac:dyDescent="0.2">
      <c r="A8" s="47" t="s">
        <v>2687</v>
      </c>
      <c r="B8" s="47"/>
      <c r="D8" s="24" t="s">
        <v>241</v>
      </c>
      <c r="E8" s="24" t="s">
        <v>244</v>
      </c>
      <c r="F8" s="47" t="s">
        <v>1374</v>
      </c>
    </row>
    <row r="9" spans="1:6" x14ac:dyDescent="0.2">
      <c r="A9" s="47"/>
      <c r="B9" s="47"/>
      <c r="D9" s="24" t="s">
        <v>1375</v>
      </c>
      <c r="E9" s="24" t="s">
        <v>1357</v>
      </c>
      <c r="F9" s="47" t="s">
        <v>1376</v>
      </c>
    </row>
    <row r="10" spans="1:6" x14ac:dyDescent="0.2">
      <c r="A10" s="47"/>
      <c r="B10" s="47"/>
      <c r="D10" s="24" t="s">
        <v>1377</v>
      </c>
      <c r="E10" s="24" t="s">
        <v>1357</v>
      </c>
      <c r="F10" s="47" t="s">
        <v>1378</v>
      </c>
    </row>
    <row r="11" spans="1:6" x14ac:dyDescent="0.2">
      <c r="A11" s="47"/>
      <c r="B11" s="47"/>
      <c r="D11" s="24" t="s">
        <v>1379</v>
      </c>
      <c r="E11" s="24" t="s">
        <v>1357</v>
      </c>
      <c r="F11" s="47" t="s">
        <v>1380</v>
      </c>
    </row>
    <row r="12" spans="1:6" x14ac:dyDescent="0.2">
      <c r="A12" s="47"/>
      <c r="B12" s="47"/>
      <c r="D12" s="24" t="s">
        <v>1381</v>
      </c>
      <c r="E12" s="24" t="s">
        <v>1357</v>
      </c>
      <c r="F12" s="47" t="s">
        <v>1382</v>
      </c>
    </row>
    <row r="13" spans="1:6" x14ac:dyDescent="0.2">
      <c r="A13" s="47"/>
      <c r="B13" s="47"/>
      <c r="D13" s="24" t="s">
        <v>1383</v>
      </c>
      <c r="E13" s="24" t="s">
        <v>1357</v>
      </c>
      <c r="F13" s="47" t="s">
        <v>1384</v>
      </c>
    </row>
    <row r="14" spans="1:6" x14ac:dyDescent="0.2">
      <c r="A14" s="47"/>
      <c r="B14" s="47"/>
      <c r="D14" s="24" t="s">
        <v>1385</v>
      </c>
      <c r="E14" s="24" t="s">
        <v>1357</v>
      </c>
      <c r="F14" s="47" t="s">
        <v>228</v>
      </c>
    </row>
    <row r="15" spans="1:6" ht="25.5" x14ac:dyDescent="0.2">
      <c r="A15" s="24"/>
      <c r="D15" s="24" t="s">
        <v>229</v>
      </c>
      <c r="E15" s="24" t="s">
        <v>1357</v>
      </c>
      <c r="F15" s="47" t="s">
        <v>230</v>
      </c>
    </row>
    <row r="16" spans="1:6" x14ac:dyDescent="0.2">
      <c r="A16" s="24" t="s">
        <v>2441</v>
      </c>
      <c r="D16" s="24" t="s">
        <v>231</v>
      </c>
      <c r="E16" s="24" t="s">
        <v>232</v>
      </c>
      <c r="F16" s="47" t="s">
        <v>233</v>
      </c>
    </row>
    <row r="17" spans="1:6" x14ac:dyDescent="0.2">
      <c r="A17" s="24" t="s">
        <v>1316</v>
      </c>
      <c r="D17" s="24" t="s">
        <v>234</v>
      </c>
      <c r="E17" s="24" t="s">
        <v>235</v>
      </c>
      <c r="F17" s="47" t="s">
        <v>1730</v>
      </c>
    </row>
    <row r="18" spans="1:6" ht="25.5" x14ac:dyDescent="0.2">
      <c r="A18" s="24" t="s">
        <v>970</v>
      </c>
      <c r="D18" s="24" t="s">
        <v>234</v>
      </c>
      <c r="E18" s="24" t="s">
        <v>1731</v>
      </c>
      <c r="F18" s="47" t="s">
        <v>1732</v>
      </c>
    </row>
    <row r="19" spans="1:6" ht="25.5" x14ac:dyDescent="0.2">
      <c r="A19" s="24" t="s">
        <v>971</v>
      </c>
      <c r="D19" s="24" t="s">
        <v>234</v>
      </c>
      <c r="E19" s="24" t="s">
        <v>1733</v>
      </c>
      <c r="F19" s="47" t="s">
        <v>1734</v>
      </c>
    </row>
    <row r="20" spans="1:6" x14ac:dyDescent="0.2">
      <c r="D20" s="24" t="s">
        <v>234</v>
      </c>
      <c r="E20" s="24" t="s">
        <v>1735</v>
      </c>
      <c r="F20" s="47" t="s">
        <v>1736</v>
      </c>
    </row>
    <row r="21" spans="1:6" x14ac:dyDescent="0.2">
      <c r="A21" s="24" t="s">
        <v>210</v>
      </c>
      <c r="D21" s="24" t="s">
        <v>234</v>
      </c>
      <c r="E21" s="24" t="s">
        <v>1737</v>
      </c>
      <c r="F21" s="47" t="s">
        <v>1738</v>
      </c>
    </row>
    <row r="22" spans="1:6" ht="15" x14ac:dyDescent="0.2">
      <c r="A22" s="38" t="s">
        <v>1323</v>
      </c>
      <c r="D22" s="24" t="s">
        <v>234</v>
      </c>
      <c r="E22" s="24" t="s">
        <v>1739</v>
      </c>
      <c r="F22" s="47" t="s">
        <v>442</v>
      </c>
    </row>
    <row r="23" spans="1:6" ht="15" x14ac:dyDescent="0.2">
      <c r="A23" s="38" t="s">
        <v>1320</v>
      </c>
      <c r="D23" s="24" t="s">
        <v>234</v>
      </c>
      <c r="E23" s="24" t="s">
        <v>1740</v>
      </c>
      <c r="F23" s="47" t="s">
        <v>1741</v>
      </c>
    </row>
    <row r="24" spans="1:6" ht="15" x14ac:dyDescent="0.2">
      <c r="A24" s="38" t="s">
        <v>1321</v>
      </c>
      <c r="D24" s="24" t="s">
        <v>234</v>
      </c>
      <c r="E24" s="24" t="s">
        <v>1742</v>
      </c>
      <c r="F24" s="47" t="s">
        <v>586</v>
      </c>
    </row>
    <row r="25" spans="1:6" ht="15" x14ac:dyDescent="0.2">
      <c r="A25" s="38" t="s">
        <v>1322</v>
      </c>
      <c r="D25" s="24" t="s">
        <v>587</v>
      </c>
      <c r="E25" s="24" t="s">
        <v>1357</v>
      </c>
      <c r="F25" s="47" t="s">
        <v>588</v>
      </c>
    </row>
    <row r="26" spans="1:6" ht="15" x14ac:dyDescent="0.2">
      <c r="A26" s="38" t="s">
        <v>227</v>
      </c>
      <c r="D26" s="24" t="s">
        <v>589</v>
      </c>
      <c r="E26" s="24" t="s">
        <v>590</v>
      </c>
      <c r="F26" s="47" t="s">
        <v>591</v>
      </c>
    </row>
    <row r="27" spans="1:6" ht="25.5" x14ac:dyDescent="0.2">
      <c r="A27" s="38" t="s">
        <v>1292</v>
      </c>
      <c r="D27" s="24" t="s">
        <v>589</v>
      </c>
      <c r="E27" s="24" t="s">
        <v>592</v>
      </c>
      <c r="F27" s="47" t="s">
        <v>593</v>
      </c>
    </row>
    <row r="28" spans="1:6" ht="15" x14ac:dyDescent="0.2">
      <c r="A28" s="38" t="s">
        <v>893</v>
      </c>
      <c r="B28" t="s">
        <v>894</v>
      </c>
      <c r="D28" s="24" t="s">
        <v>589</v>
      </c>
      <c r="E28" s="24" t="s">
        <v>594</v>
      </c>
      <c r="F28" s="47" t="s">
        <v>595</v>
      </c>
    </row>
    <row r="29" spans="1:6" ht="35.25" customHeight="1" x14ac:dyDescent="0.2">
      <c r="A29" s="47" t="s">
        <v>2753</v>
      </c>
      <c r="B29" s="47" t="s">
        <v>2735</v>
      </c>
      <c r="D29" s="24" t="s">
        <v>589</v>
      </c>
      <c r="E29" s="24" t="s">
        <v>596</v>
      </c>
      <c r="F29" s="47" t="s">
        <v>480</v>
      </c>
    </row>
    <row r="30" spans="1:6" x14ac:dyDescent="0.2">
      <c r="A30" t="s">
        <v>2722</v>
      </c>
      <c r="B30" t="s">
        <v>2721</v>
      </c>
      <c r="C30" t="s">
        <v>2720</v>
      </c>
      <c r="D30" s="24" t="s">
        <v>481</v>
      </c>
      <c r="E30" s="24" t="s">
        <v>482</v>
      </c>
      <c r="F30" s="47" t="s">
        <v>483</v>
      </c>
    </row>
    <row r="31" spans="1:6" ht="14.25" x14ac:dyDescent="0.2">
      <c r="A31" s="35" t="s">
        <v>2717</v>
      </c>
      <c r="B31" s="35" t="s">
        <v>2717</v>
      </c>
      <c r="C31" s="35" t="s">
        <v>2717</v>
      </c>
      <c r="D31" s="39" t="s">
        <v>481</v>
      </c>
      <c r="E31" s="39" t="s">
        <v>484</v>
      </c>
      <c r="F31" s="47" t="s">
        <v>485</v>
      </c>
    </row>
    <row r="32" spans="1:6" x14ac:dyDescent="0.2">
      <c r="A32" s="47"/>
      <c r="B32" s="167" t="s">
        <v>2762</v>
      </c>
      <c r="C32" s="98" t="s">
        <v>2794</v>
      </c>
      <c r="D32" s="24" t="s">
        <v>486</v>
      </c>
      <c r="E32" s="24" t="s">
        <v>1357</v>
      </c>
      <c r="F32" s="47" t="s">
        <v>487</v>
      </c>
    </row>
    <row r="33" spans="1:8" x14ac:dyDescent="0.2">
      <c r="A33" s="47"/>
      <c r="B33" s="167" t="s">
        <v>2763</v>
      </c>
      <c r="C33" s="98" t="s">
        <v>2795</v>
      </c>
      <c r="D33" s="24" t="s">
        <v>488</v>
      </c>
      <c r="E33" s="24" t="s">
        <v>489</v>
      </c>
      <c r="F33" s="47" t="s">
        <v>443</v>
      </c>
    </row>
    <row r="34" spans="1:8" x14ac:dyDescent="0.2">
      <c r="A34" s="47"/>
      <c r="B34" s="167" t="s">
        <v>2718</v>
      </c>
      <c r="C34" s="98" t="s">
        <v>2796</v>
      </c>
      <c r="D34" s="24" t="s">
        <v>488</v>
      </c>
      <c r="E34" s="24" t="s">
        <v>490</v>
      </c>
      <c r="F34" s="47" t="s">
        <v>491</v>
      </c>
    </row>
    <row r="35" spans="1:8" x14ac:dyDescent="0.2">
      <c r="B35" s="167" t="s">
        <v>2719</v>
      </c>
      <c r="C35" s="166" t="s">
        <v>2797</v>
      </c>
      <c r="D35" s="24" t="s">
        <v>488</v>
      </c>
      <c r="E35" s="24" t="s">
        <v>492</v>
      </c>
      <c r="F35" s="58" t="s">
        <v>493</v>
      </c>
    </row>
    <row r="36" spans="1:8" ht="51" x14ac:dyDescent="0.2">
      <c r="A36" s="47" t="s">
        <v>926</v>
      </c>
      <c r="B36" t="s">
        <v>927</v>
      </c>
      <c r="D36" s="24" t="s">
        <v>488</v>
      </c>
      <c r="E36" s="24" t="s">
        <v>494</v>
      </c>
      <c r="F36" s="47" t="s">
        <v>1272</v>
      </c>
    </row>
    <row r="37" spans="1:8" ht="51" x14ac:dyDescent="0.2">
      <c r="A37" s="47" t="s">
        <v>1352</v>
      </c>
      <c r="B37" s="47" t="s">
        <v>972</v>
      </c>
      <c r="D37" s="24" t="s">
        <v>488</v>
      </c>
      <c r="E37" s="24" t="s">
        <v>496</v>
      </c>
      <c r="F37" s="47" t="s">
        <v>1423</v>
      </c>
    </row>
    <row r="38" spans="1:8" x14ac:dyDescent="0.2">
      <c r="D38" s="24" t="s">
        <v>488</v>
      </c>
      <c r="E38" s="24" t="s">
        <v>497</v>
      </c>
      <c r="F38" s="47" t="s">
        <v>498</v>
      </c>
    </row>
    <row r="39" spans="1:8" x14ac:dyDescent="0.2">
      <c r="D39" s="24" t="s">
        <v>499</v>
      </c>
      <c r="E39" s="24" t="s">
        <v>1357</v>
      </c>
      <c r="F39" s="47" t="s">
        <v>500</v>
      </c>
    </row>
    <row r="40" spans="1:8" x14ac:dyDescent="0.2">
      <c r="D40" s="24" t="s">
        <v>501</v>
      </c>
      <c r="E40" s="24" t="s">
        <v>502</v>
      </c>
      <c r="F40" s="47" t="s">
        <v>1977</v>
      </c>
    </row>
    <row r="41" spans="1:8" x14ac:dyDescent="0.2">
      <c r="D41" s="24" t="s">
        <v>1978</v>
      </c>
      <c r="E41" s="24" t="s">
        <v>1979</v>
      </c>
      <c r="F41" s="47" t="s">
        <v>1980</v>
      </c>
    </row>
    <row r="42" spans="1:8" ht="25.5" x14ac:dyDescent="0.2">
      <c r="D42" s="24" t="s">
        <v>1981</v>
      </c>
      <c r="E42" s="24" t="s">
        <v>1982</v>
      </c>
      <c r="F42" s="47" t="s">
        <v>216</v>
      </c>
    </row>
    <row r="43" spans="1:8" ht="25.5" x14ac:dyDescent="0.2">
      <c r="D43" s="24" t="s">
        <v>217</v>
      </c>
      <c r="E43" s="24" t="s">
        <v>218</v>
      </c>
      <c r="F43" s="47" t="s">
        <v>359</v>
      </c>
    </row>
    <row r="47" spans="1:8" x14ac:dyDescent="0.2">
      <c r="A47" s="55" t="s">
        <v>928</v>
      </c>
      <c r="B47" s="55" t="s">
        <v>929</v>
      </c>
      <c r="C47" s="55" t="s">
        <v>930</v>
      </c>
      <c r="D47" s="63" t="s">
        <v>1420</v>
      </c>
      <c r="E47" s="50"/>
      <c r="F47" s="50"/>
      <c r="G47" s="52"/>
      <c r="H47" s="52"/>
    </row>
    <row r="48" spans="1:8" x14ac:dyDescent="0.2">
      <c r="D48" s="50"/>
      <c r="E48" s="53"/>
      <c r="F48" s="53"/>
      <c r="G48" s="51"/>
      <c r="H48" s="54"/>
    </row>
    <row r="49" spans="1:8" x14ac:dyDescent="0.2">
      <c r="A49" s="55" t="s">
        <v>931</v>
      </c>
      <c r="B49" s="55" t="s">
        <v>932</v>
      </c>
      <c r="C49" s="55" t="s">
        <v>933</v>
      </c>
      <c r="D49" s="50" t="str">
        <f>A49 &amp;" - " &amp; C49</f>
        <v>0111 - Cultivo de cereales (excepto arroz), leguminosas y semillas oleaginosas</v>
      </c>
      <c r="E49" s="53"/>
      <c r="F49" s="50"/>
      <c r="G49" s="51"/>
      <c r="H49" s="51"/>
    </row>
    <row r="50" spans="1:8" x14ac:dyDescent="0.2">
      <c r="A50" s="55" t="s">
        <v>934</v>
      </c>
      <c r="B50" s="55" t="s">
        <v>935</v>
      </c>
      <c r="C50" s="55" t="s">
        <v>936</v>
      </c>
      <c r="D50" s="50" t="str">
        <f t="shared" ref="D50:D113" si="0">A50 &amp;" - " &amp; C50</f>
        <v>0112 - Cultivo de arroz</v>
      </c>
      <c r="E50" s="53"/>
      <c r="F50" s="50"/>
      <c r="G50" s="51"/>
      <c r="H50" s="54"/>
    </row>
    <row r="51" spans="1:8" x14ac:dyDescent="0.2">
      <c r="A51" s="55" t="s">
        <v>937</v>
      </c>
      <c r="B51" s="55" t="s">
        <v>938</v>
      </c>
      <c r="C51" s="55" t="s">
        <v>939</v>
      </c>
      <c r="D51" s="50" t="str">
        <f t="shared" si="0"/>
        <v>0113 - Cultivo de hortalizas, raíces y tubérculos</v>
      </c>
      <c r="E51" s="53"/>
      <c r="F51" s="50"/>
      <c r="G51" s="51"/>
      <c r="H51" s="51"/>
    </row>
    <row r="52" spans="1:8" x14ac:dyDescent="0.2">
      <c r="A52" s="55" t="s">
        <v>940</v>
      </c>
      <c r="B52" s="55" t="s">
        <v>941</v>
      </c>
      <c r="C52" s="55" t="s">
        <v>942</v>
      </c>
      <c r="D52" s="50" t="str">
        <f t="shared" si="0"/>
        <v>0114 - Cultivo de caña de azúcar</v>
      </c>
      <c r="E52" s="53"/>
      <c r="F52" s="50"/>
      <c r="G52" s="54"/>
      <c r="H52" s="54"/>
    </row>
    <row r="53" spans="1:8" x14ac:dyDescent="0.2">
      <c r="A53" s="55" t="s">
        <v>943</v>
      </c>
      <c r="B53" s="55" t="s">
        <v>944</v>
      </c>
      <c r="C53" s="55" t="s">
        <v>945</v>
      </c>
      <c r="D53" s="50" t="str">
        <f t="shared" si="0"/>
        <v>0115 - Cultivo de tabaco</v>
      </c>
      <c r="E53" s="53"/>
      <c r="F53" s="50"/>
      <c r="G53" s="51"/>
      <c r="H53" s="51"/>
    </row>
    <row r="54" spans="1:8" x14ac:dyDescent="0.2">
      <c r="A54" s="55" t="s">
        <v>946</v>
      </c>
      <c r="B54" s="55" t="s">
        <v>947</v>
      </c>
      <c r="C54" s="55" t="s">
        <v>948</v>
      </c>
      <c r="D54" s="50" t="str">
        <f t="shared" si="0"/>
        <v>0116 - Cultivo de plantas para fibras textiles</v>
      </c>
      <c r="E54" s="53"/>
      <c r="F54" s="50"/>
      <c r="G54" s="54"/>
      <c r="H54" s="51"/>
    </row>
    <row r="55" spans="1:8" x14ac:dyDescent="0.2">
      <c r="A55" s="55" t="s">
        <v>949</v>
      </c>
      <c r="B55" s="55" t="s">
        <v>950</v>
      </c>
      <c r="C55" s="55" t="s">
        <v>951</v>
      </c>
      <c r="D55" s="50" t="str">
        <f t="shared" si="0"/>
        <v>0119 - Otros cultivos no perennes</v>
      </c>
      <c r="E55" s="53"/>
      <c r="F55" s="50"/>
      <c r="G55" s="54"/>
      <c r="H55" s="51"/>
    </row>
    <row r="56" spans="1:8" x14ac:dyDescent="0.2">
      <c r="A56" s="55" t="s">
        <v>952</v>
      </c>
      <c r="B56" s="55" t="s">
        <v>953</v>
      </c>
      <c r="C56" s="55" t="s">
        <v>954</v>
      </c>
      <c r="D56" s="50" t="str">
        <f t="shared" si="0"/>
        <v>0121 - Cultivo de la vid</v>
      </c>
      <c r="E56" s="53"/>
      <c r="F56" s="50"/>
      <c r="G56" s="51"/>
      <c r="H56" s="54"/>
    </row>
    <row r="57" spans="1:8" x14ac:dyDescent="0.2">
      <c r="A57" s="55" t="s">
        <v>955</v>
      </c>
      <c r="B57" s="55" t="s">
        <v>956</v>
      </c>
      <c r="C57" s="55" t="s">
        <v>2234</v>
      </c>
      <c r="D57" s="50" t="str">
        <f t="shared" si="0"/>
        <v>0122 - Cultivo de frutos tropicales y subtropicales</v>
      </c>
      <c r="E57" s="53"/>
      <c r="F57" s="50"/>
      <c r="G57" s="51"/>
      <c r="H57" s="51"/>
    </row>
    <row r="58" spans="1:8" x14ac:dyDescent="0.2">
      <c r="A58" s="55" t="s">
        <v>2235</v>
      </c>
      <c r="B58" s="55" t="s">
        <v>988</v>
      </c>
      <c r="C58" s="55" t="s">
        <v>989</v>
      </c>
      <c r="D58" s="50" t="str">
        <f t="shared" si="0"/>
        <v>0123 - Cultivo de cítricos</v>
      </c>
      <c r="E58" s="53"/>
      <c r="F58" s="50"/>
      <c r="G58" s="51"/>
      <c r="H58" s="54"/>
    </row>
    <row r="59" spans="1:8" x14ac:dyDescent="0.2">
      <c r="A59" s="55" t="s">
        <v>990</v>
      </c>
      <c r="B59" s="55" t="s">
        <v>991</v>
      </c>
      <c r="C59" s="55" t="s">
        <v>992</v>
      </c>
      <c r="D59" s="50" t="str">
        <f t="shared" si="0"/>
        <v>0124 - Cultivo de frutos con hueso y pepitas</v>
      </c>
      <c r="E59" s="53"/>
      <c r="F59" s="50"/>
      <c r="G59" s="51"/>
      <c r="H59" s="51"/>
    </row>
    <row r="60" spans="1:8" x14ac:dyDescent="0.2">
      <c r="A60" s="55" t="s">
        <v>993</v>
      </c>
      <c r="B60" s="55" t="s">
        <v>994</v>
      </c>
      <c r="C60" s="55" t="s">
        <v>995</v>
      </c>
      <c r="D60" s="50" t="str">
        <f t="shared" si="0"/>
        <v>0125 - Cultivo de otros árboles y arbustos frutales y frutos secos</v>
      </c>
      <c r="E60" s="53"/>
      <c r="F60" s="50"/>
      <c r="G60" s="51"/>
      <c r="H60" s="54"/>
    </row>
    <row r="61" spans="1:8" x14ac:dyDescent="0.2">
      <c r="A61" s="55" t="s">
        <v>996</v>
      </c>
      <c r="B61" s="55" t="s">
        <v>997</v>
      </c>
      <c r="C61" s="55" t="s">
        <v>998</v>
      </c>
      <c r="D61" s="50" t="str">
        <f t="shared" si="0"/>
        <v>0126 - Cultivo de frutos oleaginosos</v>
      </c>
      <c r="E61" s="53"/>
      <c r="F61" s="50"/>
      <c r="G61" s="51"/>
      <c r="H61" s="54"/>
    </row>
    <row r="62" spans="1:8" x14ac:dyDescent="0.2">
      <c r="A62" s="55" t="s">
        <v>999</v>
      </c>
      <c r="B62" s="55" t="s">
        <v>1000</v>
      </c>
      <c r="C62" s="55" t="s">
        <v>1001</v>
      </c>
      <c r="D62" s="50" t="str">
        <f t="shared" si="0"/>
        <v>0127 - Cultivo de plantas para bebidas</v>
      </c>
      <c r="E62" s="53"/>
      <c r="F62" s="50"/>
      <c r="G62" s="51"/>
      <c r="H62" s="54"/>
    </row>
    <row r="63" spans="1:8" x14ac:dyDescent="0.2">
      <c r="A63" s="55" t="s">
        <v>1002</v>
      </c>
      <c r="B63" s="55" t="s">
        <v>1003</v>
      </c>
      <c r="C63" s="55" t="s">
        <v>650</v>
      </c>
      <c r="D63" s="50" t="str">
        <f t="shared" si="0"/>
        <v>0128 - Cultivo de especias, plantas aromáticas, medicinales y farmacéuticas</v>
      </c>
      <c r="E63" s="53"/>
      <c r="F63" s="50"/>
      <c r="G63" s="51"/>
      <c r="H63" s="51"/>
    </row>
    <row r="64" spans="1:8" x14ac:dyDescent="0.2">
      <c r="A64" s="55" t="s">
        <v>651</v>
      </c>
      <c r="B64" s="55" t="s">
        <v>652</v>
      </c>
      <c r="C64" s="55" t="s">
        <v>653</v>
      </c>
      <c r="D64" s="50" t="str">
        <f t="shared" si="0"/>
        <v>0129 - Otros cultivos perennes</v>
      </c>
      <c r="E64" s="53"/>
      <c r="F64" s="50"/>
      <c r="G64" s="51"/>
      <c r="H64" s="51"/>
    </row>
    <row r="65" spans="1:8" x14ac:dyDescent="0.2">
      <c r="A65" s="55" t="s">
        <v>655</v>
      </c>
      <c r="B65" s="55" t="s">
        <v>656</v>
      </c>
      <c r="C65" s="55" t="s">
        <v>654</v>
      </c>
      <c r="D65" s="50" t="str">
        <f t="shared" si="0"/>
        <v>0130 - Propagación de plantas</v>
      </c>
      <c r="E65" s="53"/>
      <c r="F65" s="50"/>
      <c r="G65" s="51"/>
      <c r="H65" s="54"/>
    </row>
    <row r="66" spans="1:8" x14ac:dyDescent="0.2">
      <c r="A66" s="55" t="s">
        <v>657</v>
      </c>
      <c r="B66" s="55" t="s">
        <v>658</v>
      </c>
      <c r="C66" s="55" t="s">
        <v>659</v>
      </c>
      <c r="D66" s="50" t="str">
        <f t="shared" si="0"/>
        <v>0141 - Explotación de ganado bovino para la producción de leche</v>
      </c>
      <c r="E66" s="53"/>
      <c r="F66" s="50"/>
      <c r="G66" s="51"/>
      <c r="H66" s="51"/>
    </row>
    <row r="67" spans="1:8" x14ac:dyDescent="0.2">
      <c r="A67" s="55" t="s">
        <v>660</v>
      </c>
      <c r="B67" s="55" t="s">
        <v>661</v>
      </c>
      <c r="C67" s="55" t="s">
        <v>662</v>
      </c>
      <c r="D67" s="50" t="str">
        <f t="shared" si="0"/>
        <v>0142 - Explotación de otro ganado bovino y búfalos</v>
      </c>
      <c r="E67" s="53"/>
      <c r="F67" s="50"/>
      <c r="G67" s="51"/>
      <c r="H67" s="51"/>
    </row>
    <row r="68" spans="1:8" x14ac:dyDescent="0.2">
      <c r="A68" s="55" t="s">
        <v>663</v>
      </c>
      <c r="B68" s="55" t="s">
        <v>664</v>
      </c>
      <c r="C68" s="55" t="s">
        <v>912</v>
      </c>
      <c r="D68" s="50" t="str">
        <f t="shared" si="0"/>
        <v>0143 - Explotación de caballos y otros equinos</v>
      </c>
      <c r="E68" s="53"/>
      <c r="F68" s="50"/>
      <c r="G68" s="54"/>
      <c r="H68" s="54"/>
    </row>
    <row r="69" spans="1:8" x14ac:dyDescent="0.2">
      <c r="A69" s="55" t="s">
        <v>913</v>
      </c>
      <c r="B69" s="55" t="s">
        <v>914</v>
      </c>
      <c r="C69" s="55" t="s">
        <v>915</v>
      </c>
      <c r="D69" s="50" t="str">
        <f t="shared" si="0"/>
        <v>0144 - Explotación de camellos y otros camélidos</v>
      </c>
      <c r="E69" s="53"/>
      <c r="F69" s="50"/>
      <c r="G69" s="51"/>
      <c r="H69" s="51"/>
    </row>
    <row r="70" spans="1:8" x14ac:dyDescent="0.2">
      <c r="A70" s="55" t="s">
        <v>916</v>
      </c>
      <c r="B70" s="55" t="s">
        <v>917</v>
      </c>
      <c r="C70" s="55" t="s">
        <v>918</v>
      </c>
      <c r="D70" s="50" t="str">
        <f t="shared" si="0"/>
        <v>0145 - Explotación de ganado ovino y caprino</v>
      </c>
      <c r="E70" s="53"/>
      <c r="F70" s="50"/>
      <c r="G70" s="51"/>
      <c r="H70" s="51"/>
    </row>
    <row r="71" spans="1:8" x14ac:dyDescent="0.2">
      <c r="A71" s="55" t="s">
        <v>919</v>
      </c>
      <c r="B71" s="55" t="s">
        <v>920</v>
      </c>
      <c r="C71" s="55" t="s">
        <v>2069</v>
      </c>
      <c r="D71" s="50" t="str">
        <f t="shared" si="0"/>
        <v>0146 - Explotación de ganado porcino</v>
      </c>
      <c r="E71" s="53"/>
      <c r="F71" s="50"/>
      <c r="G71" s="51"/>
      <c r="H71" s="51"/>
    </row>
    <row r="72" spans="1:8" x14ac:dyDescent="0.2">
      <c r="A72" s="55" t="s">
        <v>2070</v>
      </c>
      <c r="B72" s="55" t="s">
        <v>2071</v>
      </c>
      <c r="C72" s="55" t="s">
        <v>2072</v>
      </c>
      <c r="D72" s="50" t="str">
        <f t="shared" si="0"/>
        <v>0147 - Avicultura</v>
      </c>
      <c r="E72" s="53"/>
      <c r="F72" s="50"/>
      <c r="G72" s="51"/>
      <c r="H72" s="54"/>
    </row>
    <row r="73" spans="1:8" x14ac:dyDescent="0.2">
      <c r="A73" s="55" t="s">
        <v>2073</v>
      </c>
      <c r="B73" s="55" t="s">
        <v>2074</v>
      </c>
      <c r="C73" s="55" t="s">
        <v>2075</v>
      </c>
      <c r="D73" s="50" t="str">
        <f t="shared" si="0"/>
        <v>0149 - Otras explotaciones de ganado</v>
      </c>
      <c r="E73" s="53"/>
      <c r="F73" s="50"/>
      <c r="G73" s="51"/>
      <c r="H73" s="51"/>
    </row>
    <row r="74" spans="1:8" x14ac:dyDescent="0.2">
      <c r="A74" s="55" t="s">
        <v>866</v>
      </c>
      <c r="B74" s="55" t="s">
        <v>867</v>
      </c>
      <c r="C74" s="55" t="s">
        <v>2076</v>
      </c>
      <c r="D74" s="50" t="str">
        <f t="shared" si="0"/>
        <v>0150 - Producción agrícola combinada con la producción ganadera</v>
      </c>
      <c r="E74" s="53"/>
      <c r="F74" s="50"/>
      <c r="G74" s="51"/>
      <c r="H74" s="54"/>
    </row>
    <row r="75" spans="1:8" x14ac:dyDescent="0.2">
      <c r="A75" s="55" t="s">
        <v>868</v>
      </c>
      <c r="B75" s="55" t="s">
        <v>869</v>
      </c>
      <c r="C75" s="55" t="s">
        <v>2480</v>
      </c>
      <c r="D75" s="50" t="str">
        <f t="shared" si="0"/>
        <v>0161 - Actividades de apoyo a la agricultura</v>
      </c>
      <c r="E75" s="53"/>
      <c r="F75" s="50"/>
      <c r="G75" s="51"/>
      <c r="H75" s="51"/>
    </row>
    <row r="76" spans="1:8" x14ac:dyDescent="0.2">
      <c r="A76" s="55" t="s">
        <v>2481</v>
      </c>
      <c r="B76" s="55" t="s">
        <v>2482</v>
      </c>
      <c r="C76" s="55" t="s">
        <v>2483</v>
      </c>
      <c r="D76" s="50" t="str">
        <f t="shared" si="0"/>
        <v>0162 - Actividades de apoyo a la ganadería</v>
      </c>
      <c r="E76" s="53"/>
      <c r="F76" s="50"/>
      <c r="G76" s="54"/>
      <c r="H76" s="54"/>
    </row>
    <row r="77" spans="1:8" x14ac:dyDescent="0.2">
      <c r="A77" s="55" t="s">
        <v>2484</v>
      </c>
      <c r="B77" s="55" t="s">
        <v>2485</v>
      </c>
      <c r="C77" s="55" t="s">
        <v>2486</v>
      </c>
      <c r="D77" s="50" t="str">
        <f t="shared" si="0"/>
        <v>0163 - Actividades de preparación posterior a la cosecha</v>
      </c>
      <c r="E77" s="53"/>
      <c r="F77" s="50"/>
      <c r="G77" s="51"/>
      <c r="H77" s="51"/>
    </row>
    <row r="78" spans="1:8" x14ac:dyDescent="0.2">
      <c r="A78" s="55" t="s">
        <v>2487</v>
      </c>
      <c r="B78" s="55" t="s">
        <v>2488</v>
      </c>
      <c r="C78" s="55" t="s">
        <v>985</v>
      </c>
      <c r="D78" s="50" t="str">
        <f t="shared" si="0"/>
        <v>0164 - Tratamiento de semillas para reproducción</v>
      </c>
      <c r="E78" s="53"/>
      <c r="F78" s="50"/>
      <c r="G78" s="51"/>
      <c r="H78" s="51"/>
    </row>
    <row r="79" spans="1:8" x14ac:dyDescent="0.2">
      <c r="A79" s="55" t="s">
        <v>987</v>
      </c>
      <c r="B79" s="55" t="s">
        <v>2514</v>
      </c>
      <c r="C79" s="55" t="s">
        <v>986</v>
      </c>
      <c r="D79" s="50" t="str">
        <f t="shared" si="0"/>
        <v>0170 - Caza, captura de animales y servicios relacionados con las mismas</v>
      </c>
      <c r="E79" s="53"/>
      <c r="F79" s="50"/>
      <c r="G79" s="54"/>
      <c r="H79" s="54"/>
    </row>
    <row r="80" spans="1:8" x14ac:dyDescent="0.2">
      <c r="A80" s="55" t="s">
        <v>2516</v>
      </c>
      <c r="B80" s="55" t="s">
        <v>2517</v>
      </c>
      <c r="C80" s="55" t="s">
        <v>2515</v>
      </c>
      <c r="D80" s="50" t="str">
        <f t="shared" si="0"/>
        <v>0210 - Silvicultura y otras actividades forestales</v>
      </c>
      <c r="E80" s="53"/>
      <c r="F80" s="50"/>
      <c r="G80" s="51"/>
      <c r="H80" s="51"/>
    </row>
    <row r="81" spans="1:8" x14ac:dyDescent="0.2">
      <c r="A81" s="55" t="s">
        <v>2519</v>
      </c>
      <c r="B81" s="55" t="s">
        <v>2520</v>
      </c>
      <c r="C81" s="55" t="s">
        <v>2518</v>
      </c>
      <c r="D81" s="50" t="str">
        <f t="shared" si="0"/>
        <v>0220 - Explotación de la madera</v>
      </c>
      <c r="E81" s="53"/>
      <c r="F81" s="50"/>
      <c r="G81" s="51"/>
      <c r="H81" s="54"/>
    </row>
    <row r="82" spans="1:8" x14ac:dyDescent="0.2">
      <c r="A82" s="55" t="s">
        <v>2522</v>
      </c>
      <c r="B82" s="55" t="s">
        <v>2523</v>
      </c>
      <c r="C82" s="55" t="s">
        <v>2521</v>
      </c>
      <c r="D82" s="50" t="str">
        <f t="shared" si="0"/>
        <v>0230 - Recolección de productos silvestres, excepto madera</v>
      </c>
      <c r="E82" s="53"/>
      <c r="F82" s="50"/>
      <c r="G82" s="51"/>
      <c r="H82" s="51"/>
    </row>
    <row r="83" spans="1:8" x14ac:dyDescent="0.2">
      <c r="A83" s="55" t="s">
        <v>2525</v>
      </c>
      <c r="B83" s="55" t="s">
        <v>2526</v>
      </c>
      <c r="C83" s="55" t="s">
        <v>2524</v>
      </c>
      <c r="D83" s="50" t="str">
        <f t="shared" si="0"/>
        <v>0240 - Servicios de apoyo a la silvicultura</v>
      </c>
      <c r="E83" s="53"/>
      <c r="F83" s="50"/>
      <c r="G83" s="51"/>
      <c r="H83" s="51"/>
    </row>
    <row r="84" spans="1:8" x14ac:dyDescent="0.2">
      <c r="A84" s="55" t="s">
        <v>2527</v>
      </c>
      <c r="B84" s="55" t="s">
        <v>2528</v>
      </c>
      <c r="C84" s="55" t="s">
        <v>2529</v>
      </c>
      <c r="D84" s="50" t="str">
        <f t="shared" si="0"/>
        <v>0311 - Pesca marina</v>
      </c>
      <c r="E84" s="53"/>
      <c r="F84" s="50"/>
      <c r="G84" s="51"/>
      <c r="H84" s="51"/>
    </row>
    <row r="85" spans="1:8" x14ac:dyDescent="0.2">
      <c r="A85" s="55" t="s">
        <v>2530</v>
      </c>
      <c r="B85" s="55" t="s">
        <v>2531</v>
      </c>
      <c r="C85" s="55" t="s">
        <v>2532</v>
      </c>
      <c r="D85" s="50" t="str">
        <f t="shared" si="0"/>
        <v>0312 - Pesca en agua dulce</v>
      </c>
      <c r="E85" s="53"/>
      <c r="F85" s="50"/>
      <c r="G85" s="51"/>
      <c r="H85" s="51"/>
    </row>
    <row r="86" spans="1:8" x14ac:dyDescent="0.2">
      <c r="A86" s="55" t="s">
        <v>2533</v>
      </c>
      <c r="B86" s="55" t="s">
        <v>2534</v>
      </c>
      <c r="C86" s="55" t="s">
        <v>2535</v>
      </c>
      <c r="D86" s="50" t="str">
        <f t="shared" si="0"/>
        <v>0321 - Acuicultura marina</v>
      </c>
      <c r="E86" s="53"/>
      <c r="F86" s="50"/>
      <c r="G86" s="54"/>
      <c r="H86" s="54"/>
    </row>
    <row r="87" spans="1:8" x14ac:dyDescent="0.2">
      <c r="A87" s="55" t="s">
        <v>2536</v>
      </c>
      <c r="B87" s="55" t="s">
        <v>2537</v>
      </c>
      <c r="C87" s="55" t="s">
        <v>2538</v>
      </c>
      <c r="D87" s="50" t="str">
        <f t="shared" si="0"/>
        <v>0322 - Acuicultura en agua dulce</v>
      </c>
      <c r="E87" s="53"/>
      <c r="F87" s="50"/>
      <c r="G87" s="51"/>
      <c r="H87" s="51"/>
    </row>
    <row r="88" spans="1:8" x14ac:dyDescent="0.2">
      <c r="A88" s="55" t="s">
        <v>2540</v>
      </c>
      <c r="B88" s="55" t="s">
        <v>2541</v>
      </c>
      <c r="C88" s="55" t="s">
        <v>2539</v>
      </c>
      <c r="D88" s="50" t="str">
        <f t="shared" si="0"/>
        <v>0510 - Extracción de antracita y hulla</v>
      </c>
      <c r="E88" s="53"/>
      <c r="F88" s="50"/>
      <c r="G88" s="51"/>
      <c r="H88" s="51"/>
    </row>
    <row r="89" spans="1:8" x14ac:dyDescent="0.2">
      <c r="A89" s="55" t="s">
        <v>2543</v>
      </c>
      <c r="B89" s="55" t="s">
        <v>2544</v>
      </c>
      <c r="C89" s="55" t="s">
        <v>2542</v>
      </c>
      <c r="D89" s="50" t="str">
        <f t="shared" si="0"/>
        <v>0520 - Extracción de lignito</v>
      </c>
      <c r="E89" s="53"/>
      <c r="F89" s="50"/>
      <c r="G89" s="54"/>
      <c r="H89" s="54"/>
    </row>
    <row r="90" spans="1:8" x14ac:dyDescent="0.2">
      <c r="A90" s="55" t="s">
        <v>2546</v>
      </c>
      <c r="B90" s="55" t="s">
        <v>2547</v>
      </c>
      <c r="C90" s="55" t="s">
        <v>2545</v>
      </c>
      <c r="D90" s="50" t="str">
        <f t="shared" si="0"/>
        <v>0610 - Extracción de crudo de petróleo</v>
      </c>
      <c r="E90" s="53"/>
      <c r="F90" s="50"/>
      <c r="G90" s="51"/>
      <c r="H90" s="51"/>
    </row>
    <row r="91" spans="1:8" x14ac:dyDescent="0.2">
      <c r="A91" s="55" t="s">
        <v>2549</v>
      </c>
      <c r="B91" s="55" t="s">
        <v>2550</v>
      </c>
      <c r="C91" s="55" t="s">
        <v>2548</v>
      </c>
      <c r="D91" s="50" t="str">
        <f t="shared" si="0"/>
        <v>0620 - Extracción de gas natural</v>
      </c>
      <c r="E91" s="53"/>
      <c r="F91" s="50"/>
      <c r="G91" s="54"/>
      <c r="H91" s="54"/>
    </row>
    <row r="92" spans="1:8" x14ac:dyDescent="0.2">
      <c r="A92" s="55" t="s">
        <v>2454</v>
      </c>
      <c r="B92" s="55" t="s">
        <v>2455</v>
      </c>
      <c r="C92" s="55" t="s">
        <v>2551</v>
      </c>
      <c r="D92" s="50" t="str">
        <f t="shared" si="0"/>
        <v>0710 - Extracción de minerales de hierro</v>
      </c>
      <c r="E92" s="53"/>
      <c r="F92" s="50"/>
      <c r="G92" s="51"/>
      <c r="H92" s="51"/>
    </row>
    <row r="93" spans="1:8" x14ac:dyDescent="0.2">
      <c r="A93" s="55" t="s">
        <v>2456</v>
      </c>
      <c r="B93" s="55" t="s">
        <v>2457</v>
      </c>
      <c r="C93" s="55" t="s">
        <v>2458</v>
      </c>
      <c r="D93" s="50" t="str">
        <f t="shared" si="0"/>
        <v>0721 - Extracción de minerales de uranio y torio</v>
      </c>
      <c r="E93" s="53"/>
      <c r="F93" s="50"/>
      <c r="G93" s="54"/>
      <c r="H93" s="54"/>
    </row>
    <row r="94" spans="1:8" x14ac:dyDescent="0.2">
      <c r="A94" s="55" t="s">
        <v>2459</v>
      </c>
      <c r="B94" s="55" t="s">
        <v>1181</v>
      </c>
      <c r="C94" s="55" t="s">
        <v>1182</v>
      </c>
      <c r="D94" s="50" t="str">
        <f t="shared" si="0"/>
        <v>0729 - Extracción de otros minerales metálicos no férreos</v>
      </c>
      <c r="E94" s="53"/>
      <c r="F94" s="50"/>
      <c r="G94" s="51"/>
      <c r="H94" s="51"/>
    </row>
    <row r="95" spans="1:8" x14ac:dyDescent="0.2">
      <c r="A95" s="55" t="s">
        <v>1183</v>
      </c>
      <c r="B95" s="55" t="s">
        <v>1184</v>
      </c>
      <c r="C95" s="55" t="s">
        <v>1185</v>
      </c>
      <c r="D95" s="50" t="str">
        <f t="shared" si="0"/>
        <v>0811 - Extracción de piedra ornamental y para la construcción, piedra caliza, yeso, creta y pizarra</v>
      </c>
      <c r="E95" s="53"/>
      <c r="F95" s="50"/>
      <c r="G95" s="54"/>
      <c r="H95" s="54"/>
    </row>
    <row r="96" spans="1:8" x14ac:dyDescent="0.2">
      <c r="A96" s="55" t="s">
        <v>1186</v>
      </c>
      <c r="B96" s="55" t="s">
        <v>1187</v>
      </c>
      <c r="C96" s="55" t="s">
        <v>155</v>
      </c>
      <c r="D96" s="50" t="str">
        <f t="shared" si="0"/>
        <v>0812 - Extracción de gravas y arenas; extracción de arcilla y caolín</v>
      </c>
      <c r="E96" s="53"/>
      <c r="F96" s="50"/>
      <c r="G96" s="51"/>
      <c r="H96" s="51"/>
    </row>
    <row r="97" spans="1:8" x14ac:dyDescent="0.2">
      <c r="A97" s="55" t="s">
        <v>156</v>
      </c>
      <c r="B97" s="55" t="s">
        <v>157</v>
      </c>
      <c r="C97" s="55" t="s">
        <v>158</v>
      </c>
      <c r="D97" s="50" t="str">
        <f t="shared" si="0"/>
        <v>0891 - Extracción de minerales para productos químicos y fertilizantes</v>
      </c>
      <c r="E97" s="53"/>
      <c r="F97" s="50"/>
      <c r="G97" s="51"/>
      <c r="H97" s="51"/>
    </row>
    <row r="98" spans="1:8" x14ac:dyDescent="0.2">
      <c r="A98" s="55" t="s">
        <v>159</v>
      </c>
      <c r="B98" s="55" t="s">
        <v>160</v>
      </c>
      <c r="C98" s="55" t="s">
        <v>161</v>
      </c>
      <c r="D98" s="50" t="str">
        <f t="shared" si="0"/>
        <v>0892 - Extracción de turba</v>
      </c>
      <c r="E98" s="53"/>
      <c r="F98" s="50"/>
      <c r="G98" s="51"/>
      <c r="H98" s="54"/>
    </row>
    <row r="99" spans="1:8" x14ac:dyDescent="0.2">
      <c r="A99" s="55" t="s">
        <v>162</v>
      </c>
      <c r="B99" s="55" t="s">
        <v>163</v>
      </c>
      <c r="C99" s="55" t="s">
        <v>164</v>
      </c>
      <c r="D99" s="50" t="str">
        <f t="shared" si="0"/>
        <v>0893 - Extracción de sal</v>
      </c>
      <c r="E99" s="53"/>
      <c r="F99" s="50"/>
      <c r="G99" s="51"/>
      <c r="H99" s="51"/>
    </row>
    <row r="100" spans="1:8" x14ac:dyDescent="0.2">
      <c r="A100" s="55" t="s">
        <v>165</v>
      </c>
      <c r="B100" s="55" t="s">
        <v>166</v>
      </c>
      <c r="C100" s="55" t="s">
        <v>167</v>
      </c>
      <c r="D100" s="50" t="str">
        <f t="shared" si="0"/>
        <v>0899 - Otras industrias extractivas n.c.o.p.</v>
      </c>
      <c r="E100" s="53"/>
      <c r="F100" s="50"/>
      <c r="G100" s="51"/>
      <c r="H100" s="51"/>
    </row>
    <row r="101" spans="1:8" x14ac:dyDescent="0.2">
      <c r="A101" s="55" t="s">
        <v>169</v>
      </c>
      <c r="B101" s="55" t="s">
        <v>170</v>
      </c>
      <c r="C101" s="55" t="s">
        <v>168</v>
      </c>
      <c r="D101" s="50" t="str">
        <f t="shared" si="0"/>
        <v>0910 - Actividades de apoyo a la extracción de petróleo y gas natural</v>
      </c>
      <c r="E101" s="53"/>
      <c r="F101" s="50"/>
      <c r="G101" s="51"/>
      <c r="H101" s="54"/>
    </row>
    <row r="102" spans="1:8" x14ac:dyDescent="0.2">
      <c r="A102" s="55" t="s">
        <v>172</v>
      </c>
      <c r="B102" s="55" t="s">
        <v>173</v>
      </c>
      <c r="C102" s="55" t="s">
        <v>171</v>
      </c>
      <c r="D102" s="50" t="str">
        <f t="shared" si="0"/>
        <v>0990 - Actividades de apoyo a otras industrias extractivas</v>
      </c>
      <c r="E102" s="53"/>
      <c r="F102" s="50"/>
      <c r="G102" s="51"/>
      <c r="H102" s="51"/>
    </row>
    <row r="103" spans="1:8" x14ac:dyDescent="0.2">
      <c r="A103" s="55" t="s">
        <v>174</v>
      </c>
      <c r="B103" s="55" t="s">
        <v>175</v>
      </c>
      <c r="C103" s="55" t="s">
        <v>176</v>
      </c>
      <c r="D103" s="50" t="str">
        <f t="shared" si="0"/>
        <v>1011 - Procesado y conservación de carne</v>
      </c>
      <c r="E103" s="53"/>
      <c r="F103" s="50"/>
      <c r="G103" s="51"/>
      <c r="H103" s="51"/>
    </row>
    <row r="104" spans="1:8" x14ac:dyDescent="0.2">
      <c r="A104" s="55" t="s">
        <v>177</v>
      </c>
      <c r="B104" s="55" t="s">
        <v>178</v>
      </c>
      <c r="C104" s="55" t="s">
        <v>179</v>
      </c>
      <c r="D104" s="50" t="str">
        <f t="shared" si="0"/>
        <v>1012 - Procesado y conservación de volatería</v>
      </c>
      <c r="E104" s="53"/>
      <c r="F104" s="53"/>
      <c r="G104" s="51"/>
      <c r="H104" s="51"/>
    </row>
    <row r="105" spans="1:8" x14ac:dyDescent="0.2">
      <c r="A105" s="55" t="s">
        <v>180</v>
      </c>
      <c r="B105" s="55" t="s">
        <v>181</v>
      </c>
      <c r="C105" s="55" t="s">
        <v>182</v>
      </c>
      <c r="D105" s="50" t="str">
        <f t="shared" si="0"/>
        <v>1013 - Elaboración de productos cárnicos y de volatería</v>
      </c>
      <c r="E105" s="53"/>
      <c r="F105" s="50"/>
      <c r="G105" s="51"/>
      <c r="H105" s="51"/>
    </row>
    <row r="106" spans="1:8" x14ac:dyDescent="0.2">
      <c r="A106" s="55" t="s">
        <v>183</v>
      </c>
      <c r="B106" s="55" t="s">
        <v>184</v>
      </c>
      <c r="C106" s="55" t="s">
        <v>185</v>
      </c>
      <c r="D106" s="50" t="str">
        <f t="shared" si="0"/>
        <v>1021 - Procesado de pescados, crustáceos y moluscos</v>
      </c>
      <c r="E106" s="53"/>
      <c r="F106" s="50"/>
      <c r="G106" s="54"/>
      <c r="H106" s="54"/>
    </row>
    <row r="107" spans="1:8" x14ac:dyDescent="0.2">
      <c r="A107" s="55" t="s">
        <v>186</v>
      </c>
      <c r="B107" s="55" t="s">
        <v>2460</v>
      </c>
      <c r="C107" s="55" t="s">
        <v>2461</v>
      </c>
      <c r="D107" s="50" t="str">
        <f t="shared" si="0"/>
        <v>1022 - Fabricación de conservas de pescado</v>
      </c>
      <c r="E107" s="53"/>
      <c r="F107" s="50"/>
      <c r="G107" s="51"/>
      <c r="H107" s="51"/>
    </row>
    <row r="108" spans="1:8" x14ac:dyDescent="0.2">
      <c r="A108" s="55" t="s">
        <v>2462</v>
      </c>
      <c r="B108" s="55" t="s">
        <v>2463</v>
      </c>
      <c r="C108" s="55" t="s">
        <v>2464</v>
      </c>
      <c r="D108" s="50" t="str">
        <f t="shared" si="0"/>
        <v>1031 - Procesado y conservación de patatas</v>
      </c>
      <c r="E108" s="53"/>
      <c r="F108" s="50"/>
      <c r="G108" s="54"/>
      <c r="H108" s="54"/>
    </row>
    <row r="109" spans="1:8" x14ac:dyDescent="0.2">
      <c r="A109" s="55" t="s">
        <v>2465</v>
      </c>
      <c r="B109" s="55" t="s">
        <v>2466</v>
      </c>
      <c r="C109" s="55" t="s">
        <v>2467</v>
      </c>
      <c r="D109" s="50" t="str">
        <f t="shared" si="0"/>
        <v>1032 - Elaboración de zumos de frutas y hortalizas</v>
      </c>
      <c r="E109" s="53"/>
      <c r="F109" s="50"/>
      <c r="G109" s="51"/>
      <c r="H109" s="51"/>
    </row>
    <row r="110" spans="1:8" x14ac:dyDescent="0.2">
      <c r="A110" s="55" t="s">
        <v>2468</v>
      </c>
      <c r="B110" s="55" t="s">
        <v>2469</v>
      </c>
      <c r="C110" s="55" t="s">
        <v>2470</v>
      </c>
      <c r="D110" s="50" t="str">
        <f t="shared" si="0"/>
        <v>1039 - Otro procesado y conservación de frutas y hortalizas</v>
      </c>
      <c r="E110" s="53"/>
      <c r="F110" s="50"/>
      <c r="G110" s="51"/>
      <c r="H110" s="51"/>
    </row>
    <row r="111" spans="1:8" x14ac:dyDescent="0.2">
      <c r="A111" s="55" t="s">
        <v>1189</v>
      </c>
      <c r="B111" s="55" t="s">
        <v>1190</v>
      </c>
      <c r="C111" s="55" t="s">
        <v>1191</v>
      </c>
      <c r="D111" s="50" t="str">
        <f t="shared" si="0"/>
        <v>1042 - Fabricación de margarina y grasas comestibles similares</v>
      </c>
      <c r="E111" s="53"/>
      <c r="F111" s="50"/>
      <c r="G111" s="54"/>
      <c r="H111" s="54"/>
    </row>
    <row r="112" spans="1:8" x14ac:dyDescent="0.2">
      <c r="A112" s="55" t="s">
        <v>1192</v>
      </c>
      <c r="B112" s="55" t="s">
        <v>1193</v>
      </c>
      <c r="C112" s="55" t="s">
        <v>1194</v>
      </c>
      <c r="D112" s="50" t="str">
        <f t="shared" si="0"/>
        <v>1043 - Fabricación de aceite de oliva</v>
      </c>
      <c r="E112" s="53"/>
      <c r="F112" s="50"/>
      <c r="G112" s="51"/>
      <c r="H112" s="51"/>
    </row>
    <row r="113" spans="1:8" x14ac:dyDescent="0.2">
      <c r="A113" s="55" t="s">
        <v>1195</v>
      </c>
      <c r="B113" s="55" t="s">
        <v>1131</v>
      </c>
      <c r="C113" s="55" t="s">
        <v>1132</v>
      </c>
      <c r="D113" s="50" t="str">
        <f t="shared" si="0"/>
        <v>1044 - Fabricación de otros aceites y grasas</v>
      </c>
      <c r="E113" s="53"/>
      <c r="F113" s="50"/>
      <c r="G113" s="54"/>
      <c r="H113" s="54"/>
    </row>
    <row r="114" spans="1:8" x14ac:dyDescent="0.2">
      <c r="A114" s="55" t="s">
        <v>1133</v>
      </c>
      <c r="B114" s="55" t="s">
        <v>1134</v>
      </c>
      <c r="C114" s="55" t="s">
        <v>1135</v>
      </c>
      <c r="D114" s="50" t="str">
        <f t="shared" ref="D114:D177" si="1">A114 &amp;" - " &amp; C114</f>
        <v>1052 - Elaboración de helados</v>
      </c>
      <c r="E114" s="53"/>
      <c r="F114" s="50"/>
      <c r="G114" s="51"/>
      <c r="H114" s="51"/>
    </row>
    <row r="115" spans="1:8" x14ac:dyDescent="0.2">
      <c r="A115" s="55" t="s">
        <v>1136</v>
      </c>
      <c r="B115" s="55" t="s">
        <v>1137</v>
      </c>
      <c r="C115" s="55" t="s">
        <v>1138</v>
      </c>
      <c r="D115" s="50" t="str">
        <f t="shared" si="1"/>
        <v>1053 - Fabricación de quesos</v>
      </c>
      <c r="E115" s="53"/>
      <c r="F115" s="50"/>
      <c r="G115" s="51"/>
      <c r="H115" s="51"/>
    </row>
    <row r="116" spans="1:8" x14ac:dyDescent="0.2">
      <c r="A116" s="55" t="s">
        <v>1139</v>
      </c>
      <c r="B116" s="55" t="s">
        <v>1140</v>
      </c>
      <c r="C116" s="55" t="s">
        <v>2505</v>
      </c>
      <c r="D116" s="50" t="str">
        <f t="shared" si="1"/>
        <v>1054 - Preparación de leche y otros productos lácteos</v>
      </c>
      <c r="E116" s="53"/>
      <c r="F116" s="50"/>
      <c r="G116" s="54"/>
      <c r="H116" s="54"/>
    </row>
    <row r="117" spans="1:8" x14ac:dyDescent="0.2">
      <c r="A117" s="55" t="s">
        <v>2506</v>
      </c>
      <c r="B117" s="55" t="s">
        <v>2507</v>
      </c>
      <c r="C117" s="55" t="s">
        <v>2508</v>
      </c>
      <c r="D117" s="50" t="str">
        <f t="shared" si="1"/>
        <v>1061 - Fabricación de productos de molinería</v>
      </c>
      <c r="E117" s="53"/>
      <c r="F117" s="50"/>
      <c r="G117" s="51"/>
      <c r="H117" s="51"/>
    </row>
    <row r="118" spans="1:8" x14ac:dyDescent="0.2">
      <c r="A118" s="55" t="s">
        <v>2509</v>
      </c>
      <c r="B118" s="55" t="s">
        <v>2510</v>
      </c>
      <c r="C118" s="55" t="s">
        <v>2511</v>
      </c>
      <c r="D118" s="50" t="str">
        <f t="shared" si="1"/>
        <v>1062 - Fabricación de almidones y productos amiláceos</v>
      </c>
      <c r="E118" s="53"/>
      <c r="F118" s="50"/>
      <c r="G118" s="54"/>
      <c r="H118" s="54"/>
    </row>
    <row r="119" spans="1:8" x14ac:dyDescent="0.2">
      <c r="A119" s="55" t="s">
        <v>2512</v>
      </c>
      <c r="B119" s="55" t="s">
        <v>2513</v>
      </c>
      <c r="C119" s="55" t="s">
        <v>1179</v>
      </c>
      <c r="D119" s="50" t="str">
        <f t="shared" si="1"/>
        <v>1071 - Fabricación de pan y de productos frescos de panadería y pastelería</v>
      </c>
      <c r="E119" s="53"/>
      <c r="F119" s="50"/>
      <c r="G119" s="51"/>
      <c r="H119" s="51"/>
    </row>
    <row r="120" spans="1:8" x14ac:dyDescent="0.2">
      <c r="A120" s="55" t="s">
        <v>1180</v>
      </c>
      <c r="B120" s="55" t="s">
        <v>2386</v>
      </c>
      <c r="C120" s="55" t="s">
        <v>2387</v>
      </c>
      <c r="D120" s="50" t="str">
        <f t="shared" si="1"/>
        <v>1072 - Fabricación de galletas y productos de panadería y pastelería de larga duración</v>
      </c>
      <c r="E120" s="53"/>
      <c r="F120" s="50"/>
      <c r="G120" s="51"/>
      <c r="H120" s="51"/>
    </row>
    <row r="121" spans="1:8" x14ac:dyDescent="0.2">
      <c r="A121" s="55" t="s">
        <v>2388</v>
      </c>
      <c r="B121" s="55" t="s">
        <v>2389</v>
      </c>
      <c r="C121" s="55" t="s">
        <v>2390</v>
      </c>
      <c r="D121" s="50" t="str">
        <f t="shared" si="1"/>
        <v>1073 - Fabricación de pastas alimenticias, cuscús y productos similares</v>
      </c>
      <c r="E121" s="53"/>
      <c r="F121" s="50"/>
      <c r="G121" s="51"/>
      <c r="H121" s="51"/>
    </row>
    <row r="122" spans="1:8" x14ac:dyDescent="0.2">
      <c r="A122" s="55" t="s">
        <v>2391</v>
      </c>
      <c r="B122" s="55" t="s">
        <v>2392</v>
      </c>
      <c r="C122" s="55" t="s">
        <v>2393</v>
      </c>
      <c r="D122" s="50" t="str">
        <f t="shared" si="1"/>
        <v>1081 - Fabricación de azúcar</v>
      </c>
      <c r="E122" s="53"/>
      <c r="F122" s="50"/>
      <c r="G122" s="54"/>
      <c r="H122" s="54"/>
    </row>
    <row r="123" spans="1:8" x14ac:dyDescent="0.2">
      <c r="A123" s="55" t="s">
        <v>2394</v>
      </c>
      <c r="B123" s="55" t="s">
        <v>2395</v>
      </c>
      <c r="C123" s="55" t="s">
        <v>2396</v>
      </c>
      <c r="D123" s="50" t="str">
        <f t="shared" si="1"/>
        <v>1082 - Fabricación de cacao, chocolate y productos de confitería</v>
      </c>
      <c r="E123" s="53"/>
      <c r="F123" s="50"/>
      <c r="G123" s="51"/>
      <c r="H123" s="51"/>
    </row>
    <row r="124" spans="1:8" x14ac:dyDescent="0.2">
      <c r="A124" s="55" t="s">
        <v>2397</v>
      </c>
      <c r="B124" s="55" t="s">
        <v>2398</v>
      </c>
      <c r="C124" s="55" t="s">
        <v>2399</v>
      </c>
      <c r="D124" s="50" t="str">
        <f t="shared" si="1"/>
        <v>1083 - Elaboración de café, té e infusiones</v>
      </c>
      <c r="E124" s="53"/>
      <c r="F124" s="50"/>
      <c r="G124" s="51"/>
      <c r="H124" s="51"/>
    </row>
    <row r="125" spans="1:8" x14ac:dyDescent="0.2">
      <c r="A125" s="55" t="s">
        <v>2400</v>
      </c>
      <c r="B125" s="55" t="s">
        <v>2401</v>
      </c>
      <c r="C125" s="55" t="s">
        <v>2402</v>
      </c>
      <c r="D125" s="50" t="str">
        <f t="shared" si="1"/>
        <v>1084 - Elaboración de especias, salsas y condimentos</v>
      </c>
      <c r="E125" s="53"/>
      <c r="F125" s="50"/>
      <c r="G125" s="54"/>
      <c r="H125" s="54"/>
    </row>
    <row r="126" spans="1:8" x14ac:dyDescent="0.2">
      <c r="A126" s="55" t="s">
        <v>2403</v>
      </c>
      <c r="B126" s="55" t="s">
        <v>2404</v>
      </c>
      <c r="C126" s="55" t="s">
        <v>2405</v>
      </c>
      <c r="D126" s="50" t="str">
        <f t="shared" si="1"/>
        <v>1085 - Elaboración de platos y comidas preparados</v>
      </c>
      <c r="E126" s="53"/>
      <c r="F126" s="50"/>
      <c r="G126" s="51"/>
      <c r="H126" s="51"/>
    </row>
    <row r="127" spans="1:8" x14ac:dyDescent="0.2">
      <c r="A127" s="55" t="s">
        <v>2406</v>
      </c>
      <c r="B127" s="55" t="s">
        <v>2407</v>
      </c>
      <c r="C127" s="55" t="s">
        <v>2408</v>
      </c>
      <c r="D127" s="50" t="str">
        <f t="shared" si="1"/>
        <v>1086 - Elaboración de preparados alimenticios homogeneizados y alimentos dietéticos</v>
      </c>
      <c r="E127" s="53"/>
      <c r="F127" s="50"/>
      <c r="G127" s="51"/>
      <c r="H127" s="51"/>
    </row>
    <row r="128" spans="1:8" x14ac:dyDescent="0.2">
      <c r="A128" s="55" t="s">
        <v>2409</v>
      </c>
      <c r="B128" s="55" t="s">
        <v>2410</v>
      </c>
      <c r="C128" s="55" t="s">
        <v>2411</v>
      </c>
      <c r="D128" s="50" t="str">
        <f t="shared" si="1"/>
        <v>1089 - Elaboración de otros productos alimenticios n.c.o.p.</v>
      </c>
      <c r="E128" s="53"/>
      <c r="F128" s="50"/>
      <c r="G128" s="51"/>
      <c r="H128" s="51"/>
    </row>
    <row r="129" spans="1:8" x14ac:dyDescent="0.2">
      <c r="A129" s="55" t="s">
        <v>2412</v>
      </c>
      <c r="B129" s="55" t="s">
        <v>2413</v>
      </c>
      <c r="C129" s="55" t="s">
        <v>2414</v>
      </c>
      <c r="D129" s="50" t="str">
        <f t="shared" si="1"/>
        <v>1091 - Fabricación de productos para la alimentación de animales de granja</v>
      </c>
      <c r="E129" s="53"/>
      <c r="F129" s="50"/>
      <c r="G129" s="51"/>
      <c r="H129" s="54"/>
    </row>
    <row r="130" spans="1:8" x14ac:dyDescent="0.2">
      <c r="A130" s="55" t="s">
        <v>2415</v>
      </c>
      <c r="B130" s="55" t="s">
        <v>2416</v>
      </c>
      <c r="C130" s="55" t="s">
        <v>2445</v>
      </c>
      <c r="D130" s="50" t="str">
        <f t="shared" si="1"/>
        <v>1092 - Fabricación de productos para la alimentación de animales de compañía</v>
      </c>
      <c r="E130" s="53"/>
      <c r="F130" s="50"/>
      <c r="G130" s="51"/>
      <c r="H130" s="54"/>
    </row>
    <row r="131" spans="1:8" x14ac:dyDescent="0.2">
      <c r="A131" s="55" t="s">
        <v>2446</v>
      </c>
      <c r="B131" s="55" t="s">
        <v>2447</v>
      </c>
      <c r="C131" s="55" t="s">
        <v>2448</v>
      </c>
      <c r="D131" s="50" t="str">
        <f t="shared" si="1"/>
        <v>1101 - Destilación, rectificación y mezcla de bebidas alcohólicas</v>
      </c>
      <c r="E131" s="53"/>
      <c r="F131" s="50"/>
      <c r="G131" s="54"/>
      <c r="H131" s="54"/>
    </row>
    <row r="132" spans="1:8" x14ac:dyDescent="0.2">
      <c r="A132" s="55" t="s">
        <v>2449</v>
      </c>
      <c r="B132" s="55" t="s">
        <v>2450</v>
      </c>
      <c r="C132" s="55" t="s">
        <v>2451</v>
      </c>
      <c r="D132" s="50" t="str">
        <f t="shared" si="1"/>
        <v>1102 - Elaboración de vinos</v>
      </c>
      <c r="E132" s="53"/>
      <c r="F132" s="50"/>
      <c r="G132" s="51"/>
      <c r="H132" s="51"/>
    </row>
    <row r="133" spans="1:8" x14ac:dyDescent="0.2">
      <c r="A133" s="55" t="s">
        <v>2452</v>
      </c>
      <c r="B133" s="55" t="s">
        <v>2453</v>
      </c>
      <c r="C133" s="55" t="s">
        <v>741</v>
      </c>
      <c r="D133" s="50" t="str">
        <f t="shared" si="1"/>
        <v>1103 - Elaboración de sidra y otras bebidas fermentadas a partir de frutas</v>
      </c>
      <c r="E133" s="53"/>
      <c r="F133" s="50"/>
      <c r="G133" s="54"/>
      <c r="H133" s="54"/>
    </row>
    <row r="134" spans="1:8" x14ac:dyDescent="0.2">
      <c r="A134" s="55" t="s">
        <v>742</v>
      </c>
      <c r="B134" s="55" t="s">
        <v>743</v>
      </c>
      <c r="C134" s="55" t="s">
        <v>744</v>
      </c>
      <c r="D134" s="50" t="str">
        <f t="shared" si="1"/>
        <v>1104 - Elaboración de otras bebidas no destiladas, procedentes de la fermentación</v>
      </c>
      <c r="E134" s="53"/>
      <c r="F134" s="50"/>
      <c r="G134" s="51"/>
      <c r="H134" s="51"/>
    </row>
    <row r="135" spans="1:8" x14ac:dyDescent="0.2">
      <c r="A135" s="55" t="s">
        <v>745</v>
      </c>
      <c r="B135" s="55" t="s">
        <v>746</v>
      </c>
      <c r="C135" s="55" t="s">
        <v>747</v>
      </c>
      <c r="D135" s="50" t="str">
        <f t="shared" si="1"/>
        <v>1105 - Fabricación de cerveza</v>
      </c>
      <c r="E135" s="53"/>
      <c r="F135" s="53"/>
      <c r="G135" s="51"/>
      <c r="H135" s="54"/>
    </row>
    <row r="136" spans="1:8" x14ac:dyDescent="0.2">
      <c r="A136" s="55" t="s">
        <v>748</v>
      </c>
      <c r="B136" s="55" t="s">
        <v>749</v>
      </c>
      <c r="C136" s="55" t="s">
        <v>750</v>
      </c>
      <c r="D136" s="50" t="str">
        <f t="shared" si="1"/>
        <v>1106 - Fabricación de malta</v>
      </c>
      <c r="E136" s="53"/>
      <c r="F136" s="50"/>
      <c r="G136" s="51"/>
      <c r="H136" s="54"/>
    </row>
    <row r="137" spans="1:8" x14ac:dyDescent="0.2">
      <c r="A137" s="55" t="s">
        <v>751</v>
      </c>
      <c r="B137" s="55" t="s">
        <v>752</v>
      </c>
      <c r="C137" s="55" t="s">
        <v>753</v>
      </c>
      <c r="D137" s="50" t="str">
        <f t="shared" si="1"/>
        <v>1107 - Fabricación de bebidas no alcohólicas; producción de aguas minerales y otras aguas embotelladas</v>
      </c>
      <c r="E137" s="53"/>
      <c r="F137" s="50"/>
      <c r="G137" s="54"/>
      <c r="H137" s="54"/>
    </row>
    <row r="138" spans="1:8" x14ac:dyDescent="0.2">
      <c r="A138" s="55" t="s">
        <v>1897</v>
      </c>
      <c r="B138" s="55" t="s">
        <v>1898</v>
      </c>
      <c r="C138" s="55" t="s">
        <v>1896</v>
      </c>
      <c r="D138" s="50" t="str">
        <f t="shared" si="1"/>
        <v>1200 - Industria del tabaco</v>
      </c>
      <c r="E138" s="53"/>
      <c r="F138" s="50"/>
      <c r="G138" s="51"/>
      <c r="H138" s="51"/>
    </row>
    <row r="139" spans="1:8" x14ac:dyDescent="0.2">
      <c r="A139" s="55" t="s">
        <v>1900</v>
      </c>
      <c r="B139" s="55" t="s">
        <v>1901</v>
      </c>
      <c r="C139" s="55" t="s">
        <v>1899</v>
      </c>
      <c r="D139" s="50" t="str">
        <f t="shared" si="1"/>
        <v>1310 - Preparación e hilado de fibras textiles</v>
      </c>
      <c r="E139" s="53"/>
      <c r="F139" s="50"/>
      <c r="G139" s="51"/>
      <c r="H139" s="51"/>
    </row>
    <row r="140" spans="1:8" x14ac:dyDescent="0.2">
      <c r="A140" s="55" t="s">
        <v>1903</v>
      </c>
      <c r="B140" s="55" t="s">
        <v>1904</v>
      </c>
      <c r="C140" s="55" t="s">
        <v>1902</v>
      </c>
      <c r="D140" s="50" t="str">
        <f t="shared" si="1"/>
        <v>1320 - Fabricación de tejidos textiles</v>
      </c>
      <c r="E140" s="53"/>
      <c r="F140" s="50"/>
      <c r="G140" s="51"/>
      <c r="H140" s="51"/>
    </row>
    <row r="141" spans="1:8" x14ac:dyDescent="0.2">
      <c r="A141" s="55" t="s">
        <v>1906</v>
      </c>
      <c r="B141" s="55" t="s">
        <v>1907</v>
      </c>
      <c r="C141" s="55" t="s">
        <v>1905</v>
      </c>
      <c r="D141" s="50" t="str">
        <f t="shared" si="1"/>
        <v>1330 - Acabado de textiles</v>
      </c>
      <c r="E141" s="53"/>
      <c r="F141" s="50"/>
      <c r="G141" s="54"/>
      <c r="H141" s="54"/>
    </row>
    <row r="142" spans="1:8" x14ac:dyDescent="0.2">
      <c r="A142" s="55" t="s">
        <v>1908</v>
      </c>
      <c r="B142" s="55" t="s">
        <v>1909</v>
      </c>
      <c r="C142" s="55" t="s">
        <v>1910</v>
      </c>
      <c r="D142" s="50" t="str">
        <f t="shared" si="1"/>
        <v>1391 - Fabricación de tejidos de punto</v>
      </c>
      <c r="E142" s="53"/>
      <c r="F142" s="50"/>
      <c r="G142" s="51"/>
      <c r="H142" s="51"/>
    </row>
    <row r="143" spans="1:8" x14ac:dyDescent="0.2">
      <c r="A143" s="55" t="s">
        <v>1911</v>
      </c>
      <c r="B143" s="55" t="s">
        <v>1912</v>
      </c>
      <c r="C143" s="55" t="s">
        <v>965</v>
      </c>
      <c r="D143" s="50" t="str">
        <f t="shared" si="1"/>
        <v>1392 - Fabricación de artículos confeccionados con textiles, excepto prendas de vestir</v>
      </c>
      <c r="E143" s="53"/>
      <c r="F143" s="50"/>
      <c r="G143" s="51"/>
      <c r="H143" s="51"/>
    </row>
    <row r="144" spans="1:8" x14ac:dyDescent="0.2">
      <c r="A144" s="55" t="s">
        <v>966</v>
      </c>
      <c r="B144" s="55" t="s">
        <v>967</v>
      </c>
      <c r="C144" s="55" t="s">
        <v>968</v>
      </c>
      <c r="D144" s="50" t="str">
        <f t="shared" si="1"/>
        <v>1393 - Fabricación de alfombras y moquetas</v>
      </c>
      <c r="E144" s="53"/>
      <c r="F144" s="50"/>
      <c r="G144" s="54"/>
      <c r="H144" s="54"/>
    </row>
    <row r="145" spans="1:8" x14ac:dyDescent="0.2">
      <c r="A145" s="55" t="s">
        <v>969</v>
      </c>
      <c r="B145" s="55" t="s">
        <v>195</v>
      </c>
      <c r="C145" s="55" t="s">
        <v>196</v>
      </c>
      <c r="D145" s="50" t="str">
        <f t="shared" si="1"/>
        <v>1394 - Fabricación de cuerdas, cordeles, bramantes y redes</v>
      </c>
      <c r="E145" s="53"/>
      <c r="F145" s="50"/>
      <c r="G145" s="51"/>
      <c r="H145" s="54"/>
    </row>
    <row r="146" spans="1:8" x14ac:dyDescent="0.2">
      <c r="A146" s="55" t="s">
        <v>197</v>
      </c>
      <c r="B146" s="55" t="s">
        <v>198</v>
      </c>
      <c r="C146" s="55" t="s">
        <v>199</v>
      </c>
      <c r="D146" s="50" t="str">
        <f t="shared" si="1"/>
        <v>1395 - Fabricación de telas no tejidas y artículos confeccionados con ellas, excepto prendas de vestir</v>
      </c>
      <c r="E146" s="53"/>
      <c r="F146" s="50"/>
      <c r="G146" s="51"/>
      <c r="H146" s="54"/>
    </row>
    <row r="147" spans="1:8" x14ac:dyDescent="0.2">
      <c r="A147" s="55" t="s">
        <v>200</v>
      </c>
      <c r="B147" s="55" t="s">
        <v>115</v>
      </c>
      <c r="C147" s="55" t="s">
        <v>116</v>
      </c>
      <c r="D147" s="50" t="str">
        <f t="shared" si="1"/>
        <v>1396 - Fabricación de otros productos textiles de uso técnico e industrial</v>
      </c>
      <c r="E147" s="53"/>
      <c r="F147" s="50"/>
      <c r="G147" s="51"/>
      <c r="H147" s="51"/>
    </row>
    <row r="148" spans="1:8" x14ac:dyDescent="0.2">
      <c r="A148" s="55" t="s">
        <v>117</v>
      </c>
      <c r="B148" s="55" t="s">
        <v>118</v>
      </c>
      <c r="C148" s="55" t="s">
        <v>119</v>
      </c>
      <c r="D148" s="50" t="str">
        <f t="shared" si="1"/>
        <v>1399 - Fabricación de otros productos textiles n.c.o.p.</v>
      </c>
      <c r="E148" s="53"/>
      <c r="F148" s="50"/>
      <c r="G148" s="51"/>
      <c r="H148" s="54"/>
    </row>
    <row r="149" spans="1:8" x14ac:dyDescent="0.2">
      <c r="A149" s="55" t="s">
        <v>120</v>
      </c>
      <c r="B149" s="55" t="s">
        <v>121</v>
      </c>
      <c r="C149" s="55" t="s">
        <v>122</v>
      </c>
      <c r="D149" s="50" t="str">
        <f t="shared" si="1"/>
        <v>1411 - Confección de prendas de vestir de cuero</v>
      </c>
      <c r="E149" s="53"/>
      <c r="F149" s="50"/>
      <c r="G149" s="51"/>
      <c r="H149" s="54"/>
    </row>
    <row r="150" spans="1:8" x14ac:dyDescent="0.2">
      <c r="A150" s="55" t="s">
        <v>123</v>
      </c>
      <c r="B150" s="55" t="s">
        <v>124</v>
      </c>
      <c r="C150" s="55" t="s">
        <v>79</v>
      </c>
      <c r="D150" s="50" t="str">
        <f t="shared" si="1"/>
        <v>1412 - Confección de ropa de trabajo</v>
      </c>
      <c r="E150" s="53"/>
      <c r="F150" s="50"/>
      <c r="G150" s="51"/>
      <c r="H150" s="54"/>
    </row>
    <row r="151" spans="1:8" x14ac:dyDescent="0.2">
      <c r="A151" s="55" t="s">
        <v>80</v>
      </c>
      <c r="B151" s="55" t="s">
        <v>81</v>
      </c>
      <c r="C151" s="55" t="s">
        <v>82</v>
      </c>
      <c r="D151" s="50" t="str">
        <f t="shared" si="1"/>
        <v>1413 - Confección de otras prendas de vestir exteriores</v>
      </c>
      <c r="E151" s="53"/>
      <c r="F151" s="50"/>
      <c r="G151" s="51"/>
      <c r="H151" s="51"/>
    </row>
    <row r="152" spans="1:8" x14ac:dyDescent="0.2">
      <c r="A152" s="55" t="s">
        <v>83</v>
      </c>
      <c r="B152" s="55" t="s">
        <v>84</v>
      </c>
      <c r="C152" s="55" t="s">
        <v>85</v>
      </c>
      <c r="D152" s="50" t="str">
        <f t="shared" si="1"/>
        <v>1414 - Confección de ropa interior</v>
      </c>
      <c r="E152" s="53"/>
      <c r="F152" s="50"/>
      <c r="G152" s="54"/>
      <c r="H152" s="54"/>
    </row>
    <row r="153" spans="1:8" x14ac:dyDescent="0.2">
      <c r="A153" s="55" t="s">
        <v>86</v>
      </c>
      <c r="B153" s="55" t="s">
        <v>87</v>
      </c>
      <c r="C153" s="55" t="s">
        <v>88</v>
      </c>
      <c r="D153" s="50" t="str">
        <f t="shared" si="1"/>
        <v>1419 - Confección de otras prendas de vestir y accesorios</v>
      </c>
      <c r="E153" s="53"/>
      <c r="F153" s="50"/>
      <c r="G153" s="51"/>
      <c r="H153" s="51"/>
    </row>
    <row r="154" spans="1:8" x14ac:dyDescent="0.2">
      <c r="A154" s="55" t="s">
        <v>90</v>
      </c>
      <c r="B154" s="55" t="s">
        <v>91</v>
      </c>
      <c r="C154" s="55" t="s">
        <v>89</v>
      </c>
      <c r="D154" s="50" t="str">
        <f t="shared" si="1"/>
        <v>1420 - Fabricación de artículos de peletería</v>
      </c>
      <c r="E154" s="53"/>
      <c r="F154" s="50"/>
      <c r="G154" s="51"/>
      <c r="H154" s="51"/>
    </row>
    <row r="155" spans="1:8" x14ac:dyDescent="0.2">
      <c r="A155" s="55" t="s">
        <v>92</v>
      </c>
      <c r="B155" s="55" t="s">
        <v>93</v>
      </c>
      <c r="C155" s="55" t="s">
        <v>94</v>
      </c>
      <c r="D155" s="50" t="str">
        <f t="shared" si="1"/>
        <v>1431 - Confección de calcetería</v>
      </c>
      <c r="E155" s="53"/>
      <c r="F155" s="50"/>
      <c r="G155" s="51"/>
      <c r="H155" s="51"/>
    </row>
    <row r="156" spans="1:8" x14ac:dyDescent="0.2">
      <c r="A156" s="55" t="s">
        <v>95</v>
      </c>
      <c r="B156" s="55" t="s">
        <v>96</v>
      </c>
      <c r="C156" s="55" t="s">
        <v>1150</v>
      </c>
      <c r="D156" s="50" t="str">
        <f t="shared" si="1"/>
        <v>1439 - Confección de otras prendas de vestir de punto</v>
      </c>
      <c r="E156" s="53"/>
      <c r="F156" s="50"/>
      <c r="G156" s="51"/>
      <c r="H156" s="54"/>
    </row>
    <row r="157" spans="1:8" x14ac:dyDescent="0.2">
      <c r="A157" s="55" t="s">
        <v>1151</v>
      </c>
      <c r="B157" s="55" t="s">
        <v>1152</v>
      </c>
      <c r="C157" s="55" t="s">
        <v>1153</v>
      </c>
      <c r="D157" s="50" t="str">
        <f t="shared" si="1"/>
        <v>1511 - Preparación, curtido y acabado del cuero; preparación y teñido de pieles</v>
      </c>
      <c r="E157" s="53"/>
      <c r="F157" s="50"/>
      <c r="G157" s="51"/>
      <c r="H157" s="51"/>
    </row>
    <row r="158" spans="1:8" x14ac:dyDescent="0.2">
      <c r="A158" s="55" t="s">
        <v>1154</v>
      </c>
      <c r="B158" s="55" t="s">
        <v>1155</v>
      </c>
      <c r="C158" s="55" t="s">
        <v>1156</v>
      </c>
      <c r="D158" s="50" t="str">
        <f t="shared" si="1"/>
        <v>1512 - Fabricación de artículos de marroquinería, viaje y de guarnicionería y talabartería</v>
      </c>
      <c r="E158" s="53"/>
      <c r="F158" s="50"/>
      <c r="G158" s="51"/>
      <c r="H158" s="51"/>
    </row>
    <row r="159" spans="1:8" x14ac:dyDescent="0.2">
      <c r="A159" s="55" t="s">
        <v>1158</v>
      </c>
      <c r="B159" s="55" t="s">
        <v>1159</v>
      </c>
      <c r="C159" s="55" t="s">
        <v>1157</v>
      </c>
      <c r="D159" s="50" t="str">
        <f t="shared" si="1"/>
        <v>1520 - Fabricación de calzado</v>
      </c>
      <c r="E159" s="53"/>
      <c r="F159" s="50"/>
      <c r="G159" s="54"/>
      <c r="H159" s="54"/>
    </row>
    <row r="160" spans="1:8" x14ac:dyDescent="0.2">
      <c r="A160" s="55" t="s">
        <v>1161</v>
      </c>
      <c r="B160" s="55" t="s">
        <v>1162</v>
      </c>
      <c r="C160" s="55" t="s">
        <v>1160</v>
      </c>
      <c r="D160" s="50" t="str">
        <f t="shared" si="1"/>
        <v>1610 - Aserrado y cepillado de la madera</v>
      </c>
      <c r="E160" s="53"/>
      <c r="F160" s="50"/>
      <c r="G160" s="51"/>
      <c r="H160" s="51"/>
    </row>
    <row r="161" spans="1:8" x14ac:dyDescent="0.2">
      <c r="A161" s="55" t="s">
        <v>1163</v>
      </c>
      <c r="B161" s="55" t="s">
        <v>1164</v>
      </c>
      <c r="C161" s="55" t="s">
        <v>1165</v>
      </c>
      <c r="D161" s="50" t="str">
        <f t="shared" si="1"/>
        <v>1621 - Fabricación de chapas y tableros de madera</v>
      </c>
      <c r="E161" s="53"/>
      <c r="F161" s="50"/>
      <c r="G161" s="51"/>
      <c r="H161" s="51"/>
    </row>
    <row r="162" spans="1:8" x14ac:dyDescent="0.2">
      <c r="A162" s="55" t="s">
        <v>1166</v>
      </c>
      <c r="B162" s="55" t="s">
        <v>1167</v>
      </c>
      <c r="C162" s="55" t="s">
        <v>2602</v>
      </c>
      <c r="D162" s="50" t="str">
        <f t="shared" si="1"/>
        <v>1622 - Fabricación de suelos de madera ensamblados</v>
      </c>
      <c r="E162" s="53"/>
      <c r="F162" s="50"/>
      <c r="G162" s="51"/>
      <c r="H162" s="51"/>
    </row>
    <row r="163" spans="1:8" x14ac:dyDescent="0.2">
      <c r="A163" s="55" t="s">
        <v>2603</v>
      </c>
      <c r="B163" s="55" t="s">
        <v>2604</v>
      </c>
      <c r="C163" s="55" t="s">
        <v>2605</v>
      </c>
      <c r="D163" s="50" t="str">
        <f t="shared" si="1"/>
        <v>1623 - Fabricación de otras estructuras de madera y piezas de carpintería y ebanistería para la construcción</v>
      </c>
      <c r="E163" s="53"/>
      <c r="F163" s="50"/>
      <c r="G163" s="51"/>
      <c r="H163" s="54"/>
    </row>
    <row r="164" spans="1:8" x14ac:dyDescent="0.2">
      <c r="A164" s="55" t="s">
        <v>2606</v>
      </c>
      <c r="B164" s="55" t="s">
        <v>2607</v>
      </c>
      <c r="C164" s="55" t="s">
        <v>2608</v>
      </c>
      <c r="D164" s="50" t="str">
        <f t="shared" si="1"/>
        <v>1624 - Fabricación de envases y embalajes de madera</v>
      </c>
      <c r="E164" s="53"/>
      <c r="F164" s="50"/>
      <c r="G164" s="51"/>
      <c r="H164" s="51"/>
    </row>
    <row r="165" spans="1:8" x14ac:dyDescent="0.2">
      <c r="A165" s="55" t="s">
        <v>2609</v>
      </c>
      <c r="B165" s="55" t="s">
        <v>2610</v>
      </c>
      <c r="C165" s="55" t="s">
        <v>2611</v>
      </c>
      <c r="D165" s="50" t="str">
        <f t="shared" si="1"/>
        <v>1629 - Fabricación de otros productos de madera; artículos de corcho, cestería y espartería</v>
      </c>
      <c r="E165" s="53"/>
      <c r="F165" s="50"/>
      <c r="G165" s="51"/>
      <c r="H165" s="51"/>
    </row>
    <row r="166" spans="1:8" x14ac:dyDescent="0.2">
      <c r="A166" s="55" t="s">
        <v>2612</v>
      </c>
      <c r="B166" s="55" t="s">
        <v>2613</v>
      </c>
      <c r="C166" s="55" t="s">
        <v>2614</v>
      </c>
      <c r="D166" s="50" t="str">
        <f t="shared" si="1"/>
        <v>1711 - Fabricación de pasta papelera</v>
      </c>
      <c r="E166" s="53"/>
      <c r="F166" s="50"/>
      <c r="G166" s="51"/>
      <c r="H166" s="51"/>
    </row>
    <row r="167" spans="1:8" x14ac:dyDescent="0.2">
      <c r="A167" s="55" t="s">
        <v>2615</v>
      </c>
      <c r="B167" s="55" t="s">
        <v>2616</v>
      </c>
      <c r="C167" s="55" t="s">
        <v>2617</v>
      </c>
      <c r="D167" s="50" t="str">
        <f t="shared" si="1"/>
        <v>1712 - Fabricación de papel y cartón</v>
      </c>
      <c r="E167" s="53"/>
      <c r="F167" s="50"/>
      <c r="G167" s="51"/>
      <c r="H167" s="51"/>
    </row>
    <row r="168" spans="1:8" x14ac:dyDescent="0.2">
      <c r="A168" s="55" t="s">
        <v>2618</v>
      </c>
      <c r="B168" s="55" t="s">
        <v>2619</v>
      </c>
      <c r="C168" s="55" t="s">
        <v>1303</v>
      </c>
      <c r="D168" s="50" t="str">
        <f t="shared" si="1"/>
        <v>1721 - Fabricación de papel y cartón ondulados; fabricación de envases y embalajes de papel y cartón</v>
      </c>
      <c r="E168" s="53"/>
      <c r="F168" s="50"/>
      <c r="G168" s="51"/>
      <c r="H168" s="51"/>
    </row>
    <row r="169" spans="1:8" x14ac:dyDescent="0.2">
      <c r="A169" s="55" t="s">
        <v>1304</v>
      </c>
      <c r="B169" s="55" t="s">
        <v>1305</v>
      </c>
      <c r="C169" s="55" t="s">
        <v>1306</v>
      </c>
      <c r="D169" s="50" t="str">
        <f t="shared" si="1"/>
        <v>1722 - Fabricación de artículos de papel y cartón para uso doméstico, sanitario e higiénico</v>
      </c>
      <c r="E169" s="53"/>
      <c r="F169" s="50"/>
      <c r="G169" s="51"/>
      <c r="H169" s="54"/>
    </row>
    <row r="170" spans="1:8" x14ac:dyDescent="0.2">
      <c r="A170" s="55" t="s">
        <v>1307</v>
      </c>
      <c r="B170" s="55" t="s">
        <v>1308</v>
      </c>
      <c r="C170" s="55" t="s">
        <v>1309</v>
      </c>
      <c r="D170" s="50" t="str">
        <f t="shared" si="1"/>
        <v>1723 - Fabricación de artículos de papelería</v>
      </c>
      <c r="E170" s="53"/>
      <c r="F170" s="50"/>
      <c r="G170" s="51"/>
      <c r="H170" s="51"/>
    </row>
    <row r="171" spans="1:8" x14ac:dyDescent="0.2">
      <c r="A171" s="55" t="s">
        <v>1310</v>
      </c>
      <c r="B171" s="55" t="s">
        <v>1311</v>
      </c>
      <c r="C171" s="55" t="s">
        <v>1312</v>
      </c>
      <c r="D171" s="50" t="str">
        <f t="shared" si="1"/>
        <v>1724 - Fabricación de papeles pintados</v>
      </c>
      <c r="E171" s="53"/>
      <c r="F171" s="50"/>
      <c r="G171" s="54"/>
      <c r="H171" s="54"/>
    </row>
    <row r="172" spans="1:8" x14ac:dyDescent="0.2">
      <c r="A172" s="55" t="s">
        <v>1313</v>
      </c>
      <c r="B172" s="55" t="s">
        <v>1314</v>
      </c>
      <c r="C172" s="55" t="s">
        <v>1315</v>
      </c>
      <c r="D172" s="50" t="str">
        <f t="shared" si="1"/>
        <v>1729 - Fabricación de otros artículos de papel y cartón</v>
      </c>
      <c r="E172" s="53"/>
      <c r="F172" s="50"/>
      <c r="G172" s="51"/>
      <c r="H172" s="51"/>
    </row>
    <row r="173" spans="1:8" x14ac:dyDescent="0.2">
      <c r="A173" s="55" t="s">
        <v>2649</v>
      </c>
      <c r="B173" s="55" t="s">
        <v>2650</v>
      </c>
      <c r="C173" s="55" t="s">
        <v>2648</v>
      </c>
      <c r="D173" s="50" t="str">
        <f t="shared" si="1"/>
        <v>1811 - Artes gráficas y servicios relacionados con las mismas</v>
      </c>
      <c r="E173" s="53"/>
      <c r="F173" s="50"/>
      <c r="G173" s="51"/>
      <c r="H173" s="51"/>
    </row>
    <row r="174" spans="1:8" x14ac:dyDescent="0.2">
      <c r="A174" s="55" t="s">
        <v>2674</v>
      </c>
      <c r="B174" s="55" t="s">
        <v>2675</v>
      </c>
      <c r="C174" s="55" t="s">
        <v>2676</v>
      </c>
      <c r="D174" s="50" t="str">
        <f t="shared" si="1"/>
        <v>1812 - Otras actividades de impresión y artes gráficas</v>
      </c>
      <c r="E174" s="53"/>
      <c r="F174" s="50"/>
      <c r="G174" s="51"/>
      <c r="H174" s="51"/>
    </row>
    <row r="175" spans="1:8" x14ac:dyDescent="0.2">
      <c r="A175" s="55" t="s">
        <v>2677</v>
      </c>
      <c r="B175" s="55" t="s">
        <v>2678</v>
      </c>
      <c r="C175" s="55" t="s">
        <v>1168</v>
      </c>
      <c r="D175" s="50" t="str">
        <f t="shared" si="1"/>
        <v>1813 - Servicios de preimpresión y preparación de soportes</v>
      </c>
      <c r="E175" s="53"/>
      <c r="F175" s="50"/>
      <c r="G175" s="54"/>
      <c r="H175" s="54"/>
    </row>
    <row r="176" spans="1:8" x14ac:dyDescent="0.2">
      <c r="A176" s="55" t="s">
        <v>1169</v>
      </c>
      <c r="B176" s="55" t="s">
        <v>1170</v>
      </c>
      <c r="C176" s="55" t="s">
        <v>1424</v>
      </c>
      <c r="D176" s="50" t="str">
        <f t="shared" si="1"/>
        <v>1814 - Encuadernación y servicios relacionados con la misma</v>
      </c>
      <c r="E176" s="53"/>
      <c r="F176" s="50"/>
      <c r="G176" s="51"/>
      <c r="H176" s="51"/>
    </row>
    <row r="177" spans="1:8" x14ac:dyDescent="0.2">
      <c r="A177" s="55" t="s">
        <v>1426</v>
      </c>
      <c r="B177" s="55" t="s">
        <v>1427</v>
      </c>
      <c r="C177" s="55" t="s">
        <v>1425</v>
      </c>
      <c r="D177" s="50" t="str">
        <f t="shared" si="1"/>
        <v>1820 - Reproducción de soportes grabados</v>
      </c>
      <c r="E177" s="53"/>
      <c r="F177" s="50"/>
      <c r="G177" s="51"/>
      <c r="H177" s="51"/>
    </row>
    <row r="178" spans="1:8" x14ac:dyDescent="0.2">
      <c r="A178" s="55" t="s">
        <v>1429</v>
      </c>
      <c r="B178" s="55" t="s">
        <v>1430</v>
      </c>
      <c r="C178" s="55" t="s">
        <v>1428</v>
      </c>
      <c r="D178" s="50" t="str">
        <f t="shared" ref="D178:D241" si="2">A178 &amp;" - " &amp; C178</f>
        <v>1910 - Coquerías</v>
      </c>
      <c r="E178" s="53"/>
      <c r="F178" s="50"/>
      <c r="G178" s="51"/>
      <c r="H178" s="51"/>
    </row>
    <row r="179" spans="1:8" x14ac:dyDescent="0.2">
      <c r="A179" s="55" t="s">
        <v>1432</v>
      </c>
      <c r="B179" s="55" t="s">
        <v>1433</v>
      </c>
      <c r="C179" s="55" t="s">
        <v>1431</v>
      </c>
      <c r="D179" s="50" t="str">
        <f t="shared" si="2"/>
        <v>1920 - Refino de petróleo</v>
      </c>
      <c r="E179" s="53"/>
      <c r="F179" s="50"/>
      <c r="G179" s="51"/>
      <c r="H179" s="51"/>
    </row>
    <row r="180" spans="1:8" x14ac:dyDescent="0.2">
      <c r="A180" s="55" t="s">
        <v>1434</v>
      </c>
      <c r="B180" s="55" t="s">
        <v>1435</v>
      </c>
      <c r="C180" s="55" t="s">
        <v>0</v>
      </c>
      <c r="D180" s="50" t="str">
        <f t="shared" si="2"/>
        <v>2011 - Fabricación de gases industriales</v>
      </c>
      <c r="E180" s="53"/>
      <c r="F180" s="50"/>
      <c r="G180" s="51"/>
      <c r="H180" s="54"/>
    </row>
    <row r="181" spans="1:8" x14ac:dyDescent="0.2">
      <c r="A181" s="55" t="s">
        <v>1</v>
      </c>
      <c r="B181" s="55" t="s">
        <v>2</v>
      </c>
      <c r="C181" s="55" t="s">
        <v>3</v>
      </c>
      <c r="D181" s="50" t="str">
        <f t="shared" si="2"/>
        <v>2012 - Fabricación de colorantes y pigmentos</v>
      </c>
      <c r="E181" s="53"/>
      <c r="F181" s="50"/>
      <c r="G181" s="54"/>
      <c r="H181" s="54"/>
    </row>
    <row r="182" spans="1:8" x14ac:dyDescent="0.2">
      <c r="A182" s="55" t="s">
        <v>4</v>
      </c>
      <c r="B182" s="55" t="s">
        <v>5</v>
      </c>
      <c r="C182" s="55" t="s">
        <v>6</v>
      </c>
      <c r="D182" s="50" t="str">
        <f t="shared" si="2"/>
        <v>2013 - Fabricación de otros productos básicos de química inorgánica</v>
      </c>
      <c r="E182" s="53"/>
      <c r="F182" s="50"/>
      <c r="G182" s="51"/>
      <c r="H182" s="51"/>
    </row>
    <row r="183" spans="1:8" x14ac:dyDescent="0.2">
      <c r="A183" s="55" t="s">
        <v>1264</v>
      </c>
      <c r="B183" s="55" t="s">
        <v>1265</v>
      </c>
      <c r="C183" s="55" t="s">
        <v>1266</v>
      </c>
      <c r="D183" s="50" t="str">
        <f t="shared" si="2"/>
        <v>2014 - Fabricación de otros productos básicos de química orgánica</v>
      </c>
      <c r="E183" s="53"/>
      <c r="F183" s="50"/>
      <c r="G183" s="51"/>
      <c r="H183" s="54"/>
    </row>
    <row r="184" spans="1:8" x14ac:dyDescent="0.2">
      <c r="A184" s="55" t="s">
        <v>1267</v>
      </c>
      <c r="B184" s="55" t="s">
        <v>1268</v>
      </c>
      <c r="C184" s="55" t="s">
        <v>1470</v>
      </c>
      <c r="D184" s="50" t="str">
        <f t="shared" si="2"/>
        <v>2015 - Fabricación de fertilizantes y compuestos nitrogenados</v>
      </c>
      <c r="E184" s="53"/>
      <c r="F184" s="50"/>
      <c r="G184" s="54"/>
      <c r="H184" s="54"/>
    </row>
    <row r="185" spans="1:8" x14ac:dyDescent="0.2">
      <c r="A185" s="55" t="s">
        <v>33</v>
      </c>
      <c r="B185" s="55" t="s">
        <v>34</v>
      </c>
      <c r="C185" s="55" t="s">
        <v>35</v>
      </c>
      <c r="D185" s="50" t="str">
        <f t="shared" si="2"/>
        <v>2016 - Fabricación de plásticos en formas primarias</v>
      </c>
      <c r="E185" s="53"/>
      <c r="F185" s="50"/>
      <c r="G185" s="51"/>
      <c r="H185" s="51"/>
    </row>
    <row r="186" spans="1:8" x14ac:dyDescent="0.2">
      <c r="A186" s="55" t="s">
        <v>36</v>
      </c>
      <c r="B186" s="55" t="s">
        <v>37</v>
      </c>
      <c r="C186" s="55" t="s">
        <v>38</v>
      </c>
      <c r="D186" s="50" t="str">
        <f t="shared" si="2"/>
        <v>2017 - Fabricación de caucho sintético en formas primarias</v>
      </c>
      <c r="E186" s="53"/>
      <c r="F186" s="50"/>
      <c r="G186" s="51"/>
      <c r="H186" s="54"/>
    </row>
    <row r="187" spans="1:8" x14ac:dyDescent="0.2">
      <c r="A187" s="55" t="s">
        <v>40</v>
      </c>
      <c r="B187" s="55" t="s">
        <v>41</v>
      </c>
      <c r="C187" s="55" t="s">
        <v>39</v>
      </c>
      <c r="D187" s="50" t="str">
        <f t="shared" si="2"/>
        <v>2020 - Fabricación de pesticidas y otros productos agroquímicos</v>
      </c>
      <c r="E187" s="53"/>
      <c r="F187" s="50"/>
      <c r="G187" s="54"/>
      <c r="H187" s="54"/>
    </row>
    <row r="188" spans="1:8" x14ac:dyDescent="0.2">
      <c r="A188" s="55" t="s">
        <v>43</v>
      </c>
      <c r="B188" s="55" t="s">
        <v>44</v>
      </c>
      <c r="C188" s="55" t="s">
        <v>42</v>
      </c>
      <c r="D188" s="50" t="str">
        <f t="shared" si="2"/>
        <v>2030 - Fabricación de pinturas, barnices y revestimientos similares; tintas de imprenta y masillas</v>
      </c>
      <c r="E188" s="53"/>
      <c r="F188" s="50"/>
      <c r="G188" s="51"/>
      <c r="H188" s="51"/>
    </row>
    <row r="189" spans="1:8" x14ac:dyDescent="0.2">
      <c r="A189" s="55" t="s">
        <v>45</v>
      </c>
      <c r="B189" s="55" t="s">
        <v>46</v>
      </c>
      <c r="C189" s="55" t="s">
        <v>1866</v>
      </c>
      <c r="D189" s="50" t="str">
        <f t="shared" si="2"/>
        <v>2041 - Fabricación de jabones, detergentes y otros artículos de limpieza y abrillantamiento</v>
      </c>
      <c r="E189" s="53"/>
      <c r="F189" s="50"/>
      <c r="G189" s="54"/>
      <c r="H189" s="54"/>
    </row>
    <row r="190" spans="1:8" x14ac:dyDescent="0.2">
      <c r="A190" s="55" t="s">
        <v>1867</v>
      </c>
      <c r="B190" s="55" t="s">
        <v>1868</v>
      </c>
      <c r="C190" s="55" t="s">
        <v>1869</v>
      </c>
      <c r="D190" s="50" t="str">
        <f t="shared" si="2"/>
        <v>2042 - Fabricación de perfumes y cosméticos</v>
      </c>
      <c r="E190" s="53"/>
      <c r="F190" s="50"/>
      <c r="G190" s="51"/>
      <c r="H190" s="51"/>
    </row>
    <row r="191" spans="1:8" x14ac:dyDescent="0.2">
      <c r="A191" s="55" t="s">
        <v>1870</v>
      </c>
      <c r="B191" s="55" t="s">
        <v>1871</v>
      </c>
      <c r="C191" s="55" t="s">
        <v>1872</v>
      </c>
      <c r="D191" s="50" t="str">
        <f t="shared" si="2"/>
        <v>2051 - Fabricación de explosivos</v>
      </c>
      <c r="E191" s="53"/>
      <c r="F191" s="50"/>
      <c r="G191" s="54"/>
      <c r="H191" s="54"/>
    </row>
    <row r="192" spans="1:8" x14ac:dyDescent="0.2">
      <c r="A192" s="55" t="s">
        <v>533</v>
      </c>
      <c r="B192" s="55" t="s">
        <v>534</v>
      </c>
      <c r="C192" s="55" t="s">
        <v>535</v>
      </c>
      <c r="D192" s="50" t="str">
        <f t="shared" si="2"/>
        <v>2052 - Fabricación de colas</v>
      </c>
      <c r="E192" s="53"/>
      <c r="F192" s="50"/>
      <c r="G192" s="51"/>
      <c r="H192" s="51"/>
    </row>
    <row r="193" spans="1:8" x14ac:dyDescent="0.2">
      <c r="A193" s="55" t="s">
        <v>536</v>
      </c>
      <c r="B193" s="55" t="s">
        <v>537</v>
      </c>
      <c r="C193" s="55" t="s">
        <v>1937</v>
      </c>
      <c r="D193" s="50" t="str">
        <f t="shared" si="2"/>
        <v>2053 - Fabricación de aceites esenciales</v>
      </c>
      <c r="E193" s="53"/>
      <c r="F193" s="50"/>
      <c r="G193" s="51"/>
      <c r="H193" s="51"/>
    </row>
    <row r="194" spans="1:8" x14ac:dyDescent="0.2">
      <c r="A194" s="55" t="s">
        <v>1938</v>
      </c>
      <c r="B194" s="55" t="s">
        <v>1939</v>
      </c>
      <c r="C194" s="55" t="s">
        <v>1545</v>
      </c>
      <c r="D194" s="50" t="str">
        <f t="shared" si="2"/>
        <v>2059 - Fabricación de otros productos químicos n.c.o.p.</v>
      </c>
      <c r="E194" s="53"/>
      <c r="F194" s="50"/>
      <c r="G194" s="51"/>
      <c r="H194" s="51"/>
    </row>
    <row r="195" spans="1:8" x14ac:dyDescent="0.2">
      <c r="A195" s="55" t="s">
        <v>462</v>
      </c>
      <c r="B195" s="55" t="s">
        <v>463</v>
      </c>
      <c r="C195" s="55" t="s">
        <v>461</v>
      </c>
      <c r="D195" s="50" t="str">
        <f t="shared" si="2"/>
        <v>2060 - Fabricación de fibras artificiales y sintéticas</v>
      </c>
      <c r="E195" s="53"/>
      <c r="F195" s="50"/>
      <c r="G195" s="51"/>
      <c r="H195" s="51"/>
    </row>
    <row r="196" spans="1:8" x14ac:dyDescent="0.2">
      <c r="A196" s="55" t="s">
        <v>465</v>
      </c>
      <c r="B196" s="55" t="s">
        <v>466</v>
      </c>
      <c r="C196" s="55" t="s">
        <v>464</v>
      </c>
      <c r="D196" s="50" t="str">
        <f t="shared" si="2"/>
        <v>2110 - Fabricación de productos farmacéuticos de base</v>
      </c>
      <c r="E196" s="53"/>
      <c r="F196" s="50"/>
      <c r="G196" s="51"/>
      <c r="H196" s="51"/>
    </row>
    <row r="197" spans="1:8" x14ac:dyDescent="0.2">
      <c r="A197" s="55" t="s">
        <v>468</v>
      </c>
      <c r="B197" s="55" t="s">
        <v>469</v>
      </c>
      <c r="C197" s="55" t="s">
        <v>467</v>
      </c>
      <c r="D197" s="50" t="str">
        <f t="shared" si="2"/>
        <v>2120 - Fabricación de especialidades farmacéuticas</v>
      </c>
      <c r="E197" s="53"/>
      <c r="F197" s="50"/>
      <c r="G197" s="51"/>
      <c r="H197" s="51"/>
    </row>
    <row r="198" spans="1:8" x14ac:dyDescent="0.2">
      <c r="A198" s="55" t="s">
        <v>470</v>
      </c>
      <c r="B198" s="55" t="s">
        <v>471</v>
      </c>
      <c r="C198" s="55" t="s">
        <v>472</v>
      </c>
      <c r="D198" s="50" t="str">
        <f t="shared" si="2"/>
        <v>2211 - Fabricación de neumáticos y cámaras de caucho; reconstrucción y recauchutado de neumáticos</v>
      </c>
      <c r="E198" s="53"/>
      <c r="F198" s="50"/>
      <c r="G198" s="51"/>
      <c r="H198" s="54"/>
    </row>
    <row r="199" spans="1:8" x14ac:dyDescent="0.2">
      <c r="A199" s="55" t="s">
        <v>473</v>
      </c>
      <c r="B199" s="55" t="s">
        <v>474</v>
      </c>
      <c r="C199" s="55" t="s">
        <v>475</v>
      </c>
      <c r="D199" s="50" t="str">
        <f t="shared" si="2"/>
        <v>2219 - Fabricación de otros productos de caucho</v>
      </c>
      <c r="E199" s="53"/>
      <c r="F199" s="50"/>
      <c r="G199" s="51"/>
      <c r="H199" s="51"/>
    </row>
    <row r="200" spans="1:8" x14ac:dyDescent="0.2">
      <c r="A200" s="55" t="s">
        <v>476</v>
      </c>
      <c r="B200" s="55" t="s">
        <v>477</v>
      </c>
      <c r="C200" s="55" t="s">
        <v>478</v>
      </c>
      <c r="D200" s="50" t="str">
        <f t="shared" si="2"/>
        <v>2221 - Fabricación de placas, hojas, tubos y perfiles de plástico</v>
      </c>
      <c r="E200" s="53"/>
      <c r="F200" s="50"/>
      <c r="G200" s="51"/>
      <c r="H200" s="51"/>
    </row>
    <row r="201" spans="1:8" x14ac:dyDescent="0.2">
      <c r="A201" s="55" t="s">
        <v>1787</v>
      </c>
      <c r="B201" s="55" t="s">
        <v>1788</v>
      </c>
      <c r="C201" s="55" t="s">
        <v>1789</v>
      </c>
      <c r="D201" s="50" t="str">
        <f t="shared" si="2"/>
        <v>2222 - Fabricación de envases y embalajes de plástico</v>
      </c>
      <c r="E201" s="53"/>
      <c r="F201" s="50"/>
      <c r="G201" s="51"/>
      <c r="H201" s="54"/>
    </row>
    <row r="202" spans="1:8" x14ac:dyDescent="0.2">
      <c r="A202" s="55" t="s">
        <v>1790</v>
      </c>
      <c r="B202" s="55" t="s">
        <v>1791</v>
      </c>
      <c r="C202" s="55" t="s">
        <v>1792</v>
      </c>
      <c r="D202" s="50" t="str">
        <f t="shared" si="2"/>
        <v>2223 - Fabricación de productos de plástico para la construcción</v>
      </c>
      <c r="E202" s="53"/>
      <c r="F202" s="50"/>
      <c r="G202" s="51"/>
      <c r="H202" s="54"/>
    </row>
    <row r="203" spans="1:8" x14ac:dyDescent="0.2">
      <c r="A203" s="55" t="s">
        <v>1793</v>
      </c>
      <c r="B203" s="55" t="s">
        <v>1794</v>
      </c>
      <c r="C203" s="55" t="s">
        <v>1795</v>
      </c>
      <c r="D203" s="50" t="str">
        <f t="shared" si="2"/>
        <v>2229 - Fabricación de otros productos de plástico</v>
      </c>
      <c r="E203" s="53"/>
      <c r="F203" s="50"/>
      <c r="G203" s="51"/>
      <c r="H203" s="51"/>
    </row>
    <row r="204" spans="1:8" x14ac:dyDescent="0.2">
      <c r="A204" s="55" t="s">
        <v>1796</v>
      </c>
      <c r="B204" s="55" t="s">
        <v>1797</v>
      </c>
      <c r="C204" s="55" t="s">
        <v>1798</v>
      </c>
      <c r="D204" s="50" t="str">
        <f t="shared" si="2"/>
        <v>2311 - Fabricación de vidrio plano</v>
      </c>
      <c r="E204" s="53"/>
      <c r="F204" s="50"/>
      <c r="G204" s="54"/>
      <c r="H204" s="51"/>
    </row>
    <row r="205" spans="1:8" x14ac:dyDescent="0.2">
      <c r="A205" s="55" t="s">
        <v>1799</v>
      </c>
      <c r="B205" s="55" t="s">
        <v>1800</v>
      </c>
      <c r="C205" s="55" t="s">
        <v>1801</v>
      </c>
      <c r="D205" s="50" t="str">
        <f t="shared" si="2"/>
        <v>2312 - Manipulado y transformación de vidrio plano</v>
      </c>
      <c r="E205" s="53"/>
      <c r="F205" s="50"/>
      <c r="G205" s="51"/>
      <c r="H205" s="51"/>
    </row>
    <row r="206" spans="1:8" x14ac:dyDescent="0.2">
      <c r="A206" s="55" t="s">
        <v>1802</v>
      </c>
      <c r="B206" s="55" t="s">
        <v>1803</v>
      </c>
      <c r="C206" s="55" t="s">
        <v>1804</v>
      </c>
      <c r="D206" s="50" t="str">
        <f t="shared" si="2"/>
        <v>2313 - Fabricación de vidrio hueco</v>
      </c>
      <c r="E206" s="53"/>
      <c r="F206" s="50"/>
      <c r="G206" s="51"/>
      <c r="H206" s="51"/>
    </row>
    <row r="207" spans="1:8" x14ac:dyDescent="0.2">
      <c r="A207" s="55" t="s">
        <v>1805</v>
      </c>
      <c r="B207" s="55" t="s">
        <v>1806</v>
      </c>
      <c r="C207" s="55" t="s">
        <v>1807</v>
      </c>
      <c r="D207" s="50" t="str">
        <f t="shared" si="2"/>
        <v>2314 - Fabricación de fibra de vidrio</v>
      </c>
      <c r="E207" s="53"/>
      <c r="F207" s="50"/>
      <c r="G207" s="51"/>
      <c r="H207" s="51"/>
    </row>
    <row r="208" spans="1:8" x14ac:dyDescent="0.2">
      <c r="A208" s="55" t="s">
        <v>1983</v>
      </c>
      <c r="B208" s="55" t="s">
        <v>1984</v>
      </c>
      <c r="C208" s="55" t="s">
        <v>1985</v>
      </c>
      <c r="D208" s="50" t="str">
        <f t="shared" si="2"/>
        <v>2319 - Fabricación y manipulado de otro vidrio, incluido el vidrio técnico</v>
      </c>
      <c r="E208" s="53"/>
      <c r="F208" s="50"/>
      <c r="G208" s="54"/>
      <c r="H208" s="54"/>
    </row>
    <row r="209" spans="1:8" x14ac:dyDescent="0.2">
      <c r="A209" s="55" t="s">
        <v>1987</v>
      </c>
      <c r="B209" s="55" t="s">
        <v>1988</v>
      </c>
      <c r="C209" s="55" t="s">
        <v>1986</v>
      </c>
      <c r="D209" s="50" t="str">
        <f t="shared" si="2"/>
        <v>2320 - Fabricación de productos cerámicos refractarios</v>
      </c>
      <c r="E209" s="53"/>
      <c r="F209" s="50"/>
      <c r="G209" s="51"/>
      <c r="H209" s="51"/>
    </row>
    <row r="210" spans="1:8" x14ac:dyDescent="0.2">
      <c r="A210" s="55" t="s">
        <v>1989</v>
      </c>
      <c r="B210" s="55" t="s">
        <v>1990</v>
      </c>
      <c r="C210" s="55" t="s">
        <v>1991</v>
      </c>
      <c r="D210" s="50" t="str">
        <f t="shared" si="2"/>
        <v>2331 - Fabricación de azulejos y baldosas de cerámica</v>
      </c>
      <c r="E210" s="53"/>
      <c r="F210" s="50"/>
      <c r="G210" s="54"/>
      <c r="H210" s="54"/>
    </row>
    <row r="211" spans="1:8" x14ac:dyDescent="0.2">
      <c r="A211" s="55" t="s">
        <v>1992</v>
      </c>
      <c r="B211" s="55" t="s">
        <v>1993</v>
      </c>
      <c r="C211" s="55" t="s">
        <v>538</v>
      </c>
      <c r="D211" s="50" t="str">
        <f t="shared" si="2"/>
        <v>2332 - Fabricación de ladrillos, tejas y productos de tierras cocidas para la construcción</v>
      </c>
      <c r="E211" s="53"/>
      <c r="F211" s="50"/>
      <c r="G211" s="51"/>
      <c r="H211" s="54"/>
    </row>
    <row r="212" spans="1:8" x14ac:dyDescent="0.2">
      <c r="A212" s="55" t="s">
        <v>540</v>
      </c>
      <c r="B212" s="55" t="s">
        <v>541</v>
      </c>
      <c r="C212" s="55" t="s">
        <v>542</v>
      </c>
      <c r="D212" s="50" t="str">
        <f t="shared" si="2"/>
        <v>2341 - Fabricación de artículos cerámicos de uso doméstico y ornamental</v>
      </c>
      <c r="E212" s="53"/>
      <c r="F212" s="50"/>
      <c r="G212" s="51"/>
      <c r="H212" s="51"/>
    </row>
    <row r="213" spans="1:8" x14ac:dyDescent="0.2">
      <c r="A213" s="55" t="s">
        <v>543</v>
      </c>
      <c r="B213" s="55" t="s">
        <v>544</v>
      </c>
      <c r="C213" s="55" t="s">
        <v>1832</v>
      </c>
      <c r="D213" s="50" t="str">
        <f t="shared" si="2"/>
        <v>2342 - Fabricación de aparatos sanitarios cerámicos</v>
      </c>
      <c r="E213" s="53"/>
      <c r="F213" s="50"/>
      <c r="G213" s="51"/>
      <c r="H213" s="54"/>
    </row>
    <row r="214" spans="1:8" x14ac:dyDescent="0.2">
      <c r="A214" s="55" t="s">
        <v>1833</v>
      </c>
      <c r="B214" s="55" t="s">
        <v>1834</v>
      </c>
      <c r="C214" s="55" t="s">
        <v>1835</v>
      </c>
      <c r="D214" s="50" t="str">
        <f t="shared" si="2"/>
        <v>2343 - Fabricación de aisladores y piezas aislantes de material cerámico</v>
      </c>
      <c r="E214" s="53"/>
      <c r="F214" s="50"/>
      <c r="G214" s="54"/>
      <c r="H214" s="54"/>
    </row>
    <row r="215" spans="1:8" x14ac:dyDescent="0.2">
      <c r="A215" s="55" t="s">
        <v>1836</v>
      </c>
      <c r="B215" s="55" t="s">
        <v>1837</v>
      </c>
      <c r="C215" s="55" t="s">
        <v>638</v>
      </c>
      <c r="D215" s="50" t="str">
        <f t="shared" si="2"/>
        <v>2344 - Fabricación de otros productos cerámicos de uso técnico</v>
      </c>
      <c r="E215" s="53"/>
      <c r="F215" s="50"/>
      <c r="G215" s="51"/>
      <c r="H215" s="51"/>
    </row>
    <row r="216" spans="1:8" x14ac:dyDescent="0.2">
      <c r="A216" s="55" t="s">
        <v>639</v>
      </c>
      <c r="B216" s="55" t="s">
        <v>640</v>
      </c>
      <c r="C216" s="55" t="s">
        <v>539</v>
      </c>
      <c r="D216" s="50" t="str">
        <f t="shared" si="2"/>
        <v>2349 - Fabricación de otros productos cerámicos</v>
      </c>
      <c r="E216" s="53"/>
      <c r="F216" s="50"/>
      <c r="G216" s="51"/>
      <c r="H216" s="51"/>
    </row>
    <row r="217" spans="1:8" x14ac:dyDescent="0.2">
      <c r="A217" s="55" t="s">
        <v>641</v>
      </c>
      <c r="B217" s="55" t="s">
        <v>642</v>
      </c>
      <c r="C217" s="55" t="s">
        <v>643</v>
      </c>
      <c r="D217" s="50" t="str">
        <f t="shared" si="2"/>
        <v>2351 - Fabricación de cemento</v>
      </c>
      <c r="E217" s="53"/>
      <c r="F217" s="50"/>
      <c r="G217" s="54"/>
      <c r="H217" s="54"/>
    </row>
    <row r="218" spans="1:8" x14ac:dyDescent="0.2">
      <c r="A218" s="55" t="s">
        <v>424</v>
      </c>
      <c r="B218" s="55" t="s">
        <v>425</v>
      </c>
      <c r="C218" s="55" t="s">
        <v>426</v>
      </c>
      <c r="D218" s="50" t="str">
        <f t="shared" si="2"/>
        <v>2352 - Fabricación de cal y yeso</v>
      </c>
      <c r="E218" s="53"/>
      <c r="F218" s="50"/>
      <c r="G218" s="51"/>
      <c r="H218" s="51"/>
    </row>
    <row r="219" spans="1:8" x14ac:dyDescent="0.2">
      <c r="A219" s="55" t="s">
        <v>427</v>
      </c>
      <c r="B219" s="55" t="s">
        <v>428</v>
      </c>
      <c r="C219" s="55" t="s">
        <v>429</v>
      </c>
      <c r="D219" s="50" t="str">
        <f t="shared" si="2"/>
        <v>2361 - Fabricación de elementos de hormigón para la construcción</v>
      </c>
      <c r="E219" s="53"/>
      <c r="F219" s="50"/>
      <c r="G219" s="51"/>
      <c r="H219" s="51"/>
    </row>
    <row r="220" spans="1:8" x14ac:dyDescent="0.2">
      <c r="A220" s="55" t="s">
        <v>430</v>
      </c>
      <c r="B220" s="55" t="s">
        <v>431</v>
      </c>
      <c r="C220" s="55" t="s">
        <v>432</v>
      </c>
      <c r="D220" s="50" t="str">
        <f t="shared" si="2"/>
        <v>2362 - Fabricación de elementos de yeso para la construcción</v>
      </c>
      <c r="E220" s="53"/>
      <c r="F220" s="50"/>
      <c r="G220" s="54"/>
      <c r="H220" s="54"/>
    </row>
    <row r="221" spans="1:8" x14ac:dyDescent="0.2">
      <c r="A221" s="55" t="s">
        <v>433</v>
      </c>
      <c r="B221" s="55" t="s">
        <v>434</v>
      </c>
      <c r="C221" s="55" t="s">
        <v>435</v>
      </c>
      <c r="D221" s="50" t="str">
        <f t="shared" si="2"/>
        <v>2363 - Fabricación de hormigón fresco</v>
      </c>
      <c r="E221" s="53"/>
      <c r="F221" s="50"/>
      <c r="G221" s="51"/>
      <c r="H221" s="51"/>
    </row>
    <row r="222" spans="1:8" x14ac:dyDescent="0.2">
      <c r="A222" s="55" t="s">
        <v>436</v>
      </c>
      <c r="B222" s="55" t="s">
        <v>2052</v>
      </c>
      <c r="C222" s="55" t="s">
        <v>2053</v>
      </c>
      <c r="D222" s="50" t="str">
        <f t="shared" si="2"/>
        <v>2364 - Fabricación de mortero</v>
      </c>
      <c r="E222" s="53"/>
      <c r="F222" s="50"/>
      <c r="G222" s="51"/>
      <c r="H222" s="54"/>
    </row>
    <row r="223" spans="1:8" x14ac:dyDescent="0.2">
      <c r="A223" s="55" t="s">
        <v>2054</v>
      </c>
      <c r="B223" s="55" t="s">
        <v>2055</v>
      </c>
      <c r="C223" s="55" t="s">
        <v>2056</v>
      </c>
      <c r="D223" s="50" t="str">
        <f t="shared" si="2"/>
        <v>2365 - Fabricación de fibrocemento</v>
      </c>
      <c r="E223" s="53"/>
      <c r="F223" s="50"/>
      <c r="G223" s="51"/>
      <c r="H223" s="54"/>
    </row>
    <row r="224" spans="1:8" x14ac:dyDescent="0.2">
      <c r="A224" s="55" t="s">
        <v>2057</v>
      </c>
      <c r="B224" s="55" t="s">
        <v>2058</v>
      </c>
      <c r="C224" s="55" t="s">
        <v>2059</v>
      </c>
      <c r="D224" s="50" t="str">
        <f t="shared" si="2"/>
        <v>2369 - Fabricación de otros productos de hormigón, yeso y cemento</v>
      </c>
      <c r="E224" s="53"/>
      <c r="F224" s="50"/>
      <c r="G224" s="51"/>
      <c r="H224" s="51"/>
    </row>
    <row r="225" spans="1:8" x14ac:dyDescent="0.2">
      <c r="A225" s="55" t="s">
        <v>2061</v>
      </c>
      <c r="B225" s="55" t="s">
        <v>2062</v>
      </c>
      <c r="C225" s="55" t="s">
        <v>2060</v>
      </c>
      <c r="D225" s="50" t="str">
        <f t="shared" si="2"/>
        <v>2370 - Corte, tallado y acabado de la piedra</v>
      </c>
      <c r="E225" s="53"/>
      <c r="F225" s="50"/>
      <c r="G225" s="51"/>
      <c r="H225" s="51"/>
    </row>
    <row r="226" spans="1:8" x14ac:dyDescent="0.2">
      <c r="A226" s="55" t="s">
        <v>2063</v>
      </c>
      <c r="B226" s="55" t="s">
        <v>2064</v>
      </c>
      <c r="C226" s="55" t="s">
        <v>2065</v>
      </c>
      <c r="D226" s="50" t="str">
        <f t="shared" si="2"/>
        <v>2391 - Fabricación de productos abrasivos</v>
      </c>
      <c r="E226" s="53"/>
      <c r="F226" s="50"/>
      <c r="G226" s="51"/>
      <c r="H226" s="51"/>
    </row>
    <row r="227" spans="1:8" x14ac:dyDescent="0.2">
      <c r="A227" s="55" t="s">
        <v>2066</v>
      </c>
      <c r="B227" s="55" t="s">
        <v>2067</v>
      </c>
      <c r="C227" s="55" t="s">
        <v>2068</v>
      </c>
      <c r="D227" s="50" t="str">
        <f t="shared" si="2"/>
        <v>2399 - Fabricación de otros productos minerales no metálicos n.c.o.p.</v>
      </c>
      <c r="E227" s="53"/>
      <c r="F227" s="50"/>
      <c r="G227" s="51"/>
      <c r="H227" s="51"/>
    </row>
    <row r="228" spans="1:8" x14ac:dyDescent="0.2">
      <c r="A228" s="55" t="s">
        <v>1941</v>
      </c>
      <c r="B228" s="55" t="s">
        <v>1942</v>
      </c>
      <c r="C228" s="55" t="s">
        <v>1940</v>
      </c>
      <c r="D228" s="50" t="str">
        <f t="shared" si="2"/>
        <v>2410 - Fabricación de productos básicos de hierro, acero y ferroaleaciones</v>
      </c>
      <c r="E228" s="53"/>
      <c r="F228" s="50"/>
      <c r="G228" s="51"/>
      <c r="H228" s="54"/>
    </row>
    <row r="229" spans="1:8" x14ac:dyDescent="0.2">
      <c r="A229" s="55" t="s">
        <v>1944</v>
      </c>
      <c r="B229" s="55" t="s">
        <v>1887</v>
      </c>
      <c r="C229" s="55" t="s">
        <v>1943</v>
      </c>
      <c r="D229" s="50" t="str">
        <f t="shared" si="2"/>
        <v>2420 - Fabricación de tubos, tuberías, perfiles huecos y sus accesorios, de acero</v>
      </c>
      <c r="E229" s="53"/>
      <c r="F229" s="50"/>
      <c r="G229" s="54"/>
      <c r="H229" s="54"/>
    </row>
    <row r="230" spans="1:8" x14ac:dyDescent="0.2">
      <c r="A230" s="55" t="s">
        <v>1888</v>
      </c>
      <c r="B230" s="55" t="s">
        <v>1889</v>
      </c>
      <c r="C230" s="55" t="s">
        <v>1890</v>
      </c>
      <c r="D230" s="50" t="str">
        <f t="shared" si="2"/>
        <v>2431 - Estirado en frío</v>
      </c>
      <c r="E230" s="53"/>
      <c r="F230" s="50"/>
      <c r="G230" s="51"/>
      <c r="H230" s="54"/>
    </row>
    <row r="231" spans="1:8" x14ac:dyDescent="0.2">
      <c r="A231" s="55" t="s">
        <v>1891</v>
      </c>
      <c r="B231" s="55" t="s">
        <v>1892</v>
      </c>
      <c r="C231" s="55" t="s">
        <v>1893</v>
      </c>
      <c r="D231" s="50" t="str">
        <f t="shared" si="2"/>
        <v>2432 - Laminación en frío</v>
      </c>
      <c r="E231" s="53"/>
      <c r="F231" s="50"/>
      <c r="G231" s="51"/>
      <c r="H231" s="51"/>
    </row>
    <row r="232" spans="1:8" x14ac:dyDescent="0.2">
      <c r="A232" s="55" t="s">
        <v>1894</v>
      </c>
      <c r="B232" s="55" t="s">
        <v>1895</v>
      </c>
      <c r="C232" s="55" t="s">
        <v>1994</v>
      </c>
      <c r="D232" s="50" t="str">
        <f t="shared" si="2"/>
        <v>2433 - Producción de perfiles en frío por conformación con plegado</v>
      </c>
      <c r="E232" s="53"/>
      <c r="F232" s="50"/>
      <c r="G232" s="54"/>
      <c r="H232" s="54"/>
    </row>
    <row r="233" spans="1:8" x14ac:dyDescent="0.2">
      <c r="A233" s="55" t="s">
        <v>1995</v>
      </c>
      <c r="B233" s="55" t="s">
        <v>1996</v>
      </c>
      <c r="C233" s="55" t="s">
        <v>1997</v>
      </c>
      <c r="D233" s="50" t="str">
        <f t="shared" si="2"/>
        <v>2434 - Trefilado en frío</v>
      </c>
      <c r="E233" s="53"/>
      <c r="F233" s="50"/>
      <c r="G233" s="51"/>
      <c r="H233" s="51"/>
    </row>
    <row r="234" spans="1:8" x14ac:dyDescent="0.2">
      <c r="A234" s="55" t="s">
        <v>1998</v>
      </c>
      <c r="B234" s="55" t="s">
        <v>1999</v>
      </c>
      <c r="C234" s="55" t="s">
        <v>2000</v>
      </c>
      <c r="D234" s="50" t="str">
        <f t="shared" si="2"/>
        <v>2441 - Producción de metales preciosos</v>
      </c>
      <c r="E234" s="53"/>
      <c r="F234" s="50"/>
      <c r="G234" s="51"/>
      <c r="H234" s="51"/>
    </row>
    <row r="235" spans="1:8" x14ac:dyDescent="0.2">
      <c r="A235" s="55" t="s">
        <v>2001</v>
      </c>
      <c r="B235" s="55" t="s">
        <v>2002</v>
      </c>
      <c r="C235" s="55" t="s">
        <v>2003</v>
      </c>
      <c r="D235" s="50" t="str">
        <f t="shared" si="2"/>
        <v>2442 - Producción de aluminio</v>
      </c>
      <c r="E235" s="53"/>
      <c r="F235" s="50"/>
      <c r="G235" s="51"/>
      <c r="H235" s="51"/>
    </row>
    <row r="236" spans="1:8" x14ac:dyDescent="0.2">
      <c r="A236" s="55" t="s">
        <v>2004</v>
      </c>
      <c r="B236" s="55" t="s">
        <v>2005</v>
      </c>
      <c r="C236" s="55" t="s">
        <v>2006</v>
      </c>
      <c r="D236" s="50" t="str">
        <f t="shared" si="2"/>
        <v>2443 - Producción de plomo, zinc y estaño</v>
      </c>
      <c r="E236" s="53"/>
      <c r="F236" s="50"/>
      <c r="G236" s="51"/>
      <c r="H236" s="51"/>
    </row>
    <row r="237" spans="1:8" x14ac:dyDescent="0.2">
      <c r="A237" s="55" t="s">
        <v>2007</v>
      </c>
      <c r="B237" s="55" t="s">
        <v>2008</v>
      </c>
      <c r="C237" s="55" t="s">
        <v>2009</v>
      </c>
      <c r="D237" s="50" t="str">
        <f t="shared" si="2"/>
        <v>2444 - Producción de cobre</v>
      </c>
      <c r="E237" s="53"/>
      <c r="F237" s="50"/>
      <c r="G237" s="51"/>
      <c r="H237" s="51"/>
    </row>
    <row r="238" spans="1:8" x14ac:dyDescent="0.2">
      <c r="A238" s="55" t="s">
        <v>2010</v>
      </c>
      <c r="B238" s="55" t="s">
        <v>2011</v>
      </c>
      <c r="C238" s="55" t="s">
        <v>2012</v>
      </c>
      <c r="D238" s="50" t="str">
        <f t="shared" si="2"/>
        <v>2445 - Producción de otros metales no férreos</v>
      </c>
      <c r="E238" s="53"/>
      <c r="F238" s="50"/>
      <c r="G238" s="51"/>
      <c r="H238" s="51"/>
    </row>
    <row r="239" spans="1:8" x14ac:dyDescent="0.2">
      <c r="A239" s="55" t="s">
        <v>2013</v>
      </c>
      <c r="B239" s="55" t="s">
        <v>2014</v>
      </c>
      <c r="C239" s="55" t="s">
        <v>2015</v>
      </c>
      <c r="D239" s="50" t="str">
        <f t="shared" si="2"/>
        <v>2446 - Procesamiento de combustibles nucleares</v>
      </c>
      <c r="E239" s="53"/>
      <c r="F239" s="50"/>
      <c r="G239" s="51"/>
      <c r="H239" s="54"/>
    </row>
    <row r="240" spans="1:8" x14ac:dyDescent="0.2">
      <c r="A240" s="55" t="s">
        <v>2016</v>
      </c>
      <c r="B240" s="55" t="s">
        <v>2017</v>
      </c>
      <c r="C240" s="55" t="s">
        <v>2018</v>
      </c>
      <c r="D240" s="50" t="str">
        <f t="shared" si="2"/>
        <v>2451 - Fundición de hierro</v>
      </c>
      <c r="E240" s="53"/>
      <c r="F240" s="50"/>
      <c r="G240" s="51"/>
      <c r="H240" s="51"/>
    </row>
    <row r="241" spans="1:8" x14ac:dyDescent="0.2">
      <c r="A241" s="55" t="s">
        <v>2019</v>
      </c>
      <c r="B241" s="55" t="s">
        <v>2020</v>
      </c>
      <c r="C241" s="55" t="s">
        <v>2173</v>
      </c>
      <c r="D241" s="50" t="str">
        <f t="shared" si="2"/>
        <v>2452 - Fundición de acero</v>
      </c>
      <c r="E241" s="53"/>
      <c r="F241" s="50"/>
      <c r="G241" s="51"/>
      <c r="H241" s="51"/>
    </row>
    <row r="242" spans="1:8" x14ac:dyDescent="0.2">
      <c r="A242" s="55" t="s">
        <v>2174</v>
      </c>
      <c r="B242" s="55" t="s">
        <v>2175</v>
      </c>
      <c r="C242" s="55" t="s">
        <v>2176</v>
      </c>
      <c r="D242" s="50" t="str">
        <f t="shared" ref="D242:D305" si="3">A242 &amp;" - " &amp; C242</f>
        <v>2453 - Fundición de metales ligeros</v>
      </c>
      <c r="E242" s="53"/>
      <c r="F242" s="50"/>
      <c r="G242" s="51"/>
      <c r="H242" s="51"/>
    </row>
    <row r="243" spans="1:8" x14ac:dyDescent="0.2">
      <c r="A243" s="55" t="s">
        <v>2177</v>
      </c>
      <c r="B243" s="55" t="s">
        <v>2178</v>
      </c>
      <c r="C243" s="55" t="s">
        <v>2179</v>
      </c>
      <c r="D243" s="50" t="str">
        <f t="shared" si="3"/>
        <v>2454 - Fundición de otros metales no férreos</v>
      </c>
      <c r="E243" s="53"/>
      <c r="F243" s="50"/>
      <c r="G243" s="51"/>
      <c r="H243" s="54"/>
    </row>
    <row r="244" spans="1:8" x14ac:dyDescent="0.2">
      <c r="A244" s="55" t="s">
        <v>2180</v>
      </c>
      <c r="B244" s="55" t="s">
        <v>2181</v>
      </c>
      <c r="C244" s="55" t="s">
        <v>2182</v>
      </c>
      <c r="D244" s="50" t="str">
        <f t="shared" si="3"/>
        <v>2511 - Fabricación de estructuras metálicas y sus componentes</v>
      </c>
      <c r="E244" s="53"/>
      <c r="F244" s="50"/>
      <c r="G244" s="54"/>
      <c r="H244" s="54"/>
    </row>
    <row r="245" spans="1:8" x14ac:dyDescent="0.2">
      <c r="A245" s="55" t="s">
        <v>2183</v>
      </c>
      <c r="B245" s="55" t="s">
        <v>2184</v>
      </c>
      <c r="C245" s="55" t="s">
        <v>2185</v>
      </c>
      <c r="D245" s="50" t="str">
        <f t="shared" si="3"/>
        <v>2512 - Fabricación de carpintería metálica</v>
      </c>
      <c r="E245" s="53"/>
      <c r="F245" s="50"/>
      <c r="G245" s="51"/>
      <c r="H245" s="51"/>
    </row>
    <row r="246" spans="1:8" x14ac:dyDescent="0.2">
      <c r="A246" s="55" t="s">
        <v>2186</v>
      </c>
      <c r="B246" s="55" t="s">
        <v>2187</v>
      </c>
      <c r="C246" s="55" t="s">
        <v>2188</v>
      </c>
      <c r="D246" s="50" t="str">
        <f t="shared" si="3"/>
        <v>2521 - Fabricación de radiadores y calderas para calefacción central</v>
      </c>
      <c r="E246" s="53"/>
      <c r="F246" s="50"/>
      <c r="G246" s="51"/>
      <c r="H246" s="51"/>
    </row>
    <row r="247" spans="1:8" x14ac:dyDescent="0.2">
      <c r="A247" s="55" t="s">
        <v>2189</v>
      </c>
      <c r="B247" s="55" t="s">
        <v>2190</v>
      </c>
      <c r="C247" s="55" t="s">
        <v>545</v>
      </c>
      <c r="D247" s="50" t="str">
        <f t="shared" si="3"/>
        <v>2529 - Fabricación de otras cisternas, grandes depósitos y contenedores de metal</v>
      </c>
      <c r="E247" s="53"/>
      <c r="F247" s="50"/>
      <c r="G247" s="54"/>
      <c r="H247" s="54"/>
    </row>
    <row r="248" spans="1:8" x14ac:dyDescent="0.2">
      <c r="A248" s="55" t="s">
        <v>547</v>
      </c>
      <c r="B248" s="55" t="s">
        <v>548</v>
      </c>
      <c r="C248" s="55" t="s">
        <v>546</v>
      </c>
      <c r="D248" s="50" t="str">
        <f t="shared" si="3"/>
        <v>2530 - Fabricación de generadores de vapor, excepto calderas de calefacción central</v>
      </c>
      <c r="E248" s="53"/>
      <c r="F248" s="50"/>
      <c r="G248" s="51"/>
      <c r="H248" s="51"/>
    </row>
    <row r="249" spans="1:8" x14ac:dyDescent="0.2">
      <c r="A249" s="55" t="s">
        <v>550</v>
      </c>
      <c r="B249" s="55" t="s">
        <v>551</v>
      </c>
      <c r="C249" s="55" t="s">
        <v>549</v>
      </c>
      <c r="D249" s="50" t="str">
        <f t="shared" si="3"/>
        <v>2540 - Fabricación de armas y municiones</v>
      </c>
      <c r="E249" s="53"/>
      <c r="F249" s="50"/>
      <c r="G249" s="54"/>
      <c r="H249" s="54"/>
    </row>
    <row r="250" spans="1:8" x14ac:dyDescent="0.2">
      <c r="A250" s="55" t="s">
        <v>553</v>
      </c>
      <c r="B250" s="55" t="s">
        <v>554</v>
      </c>
      <c r="C250" s="55" t="s">
        <v>552</v>
      </c>
      <c r="D250" s="50" t="str">
        <f t="shared" si="3"/>
        <v>2550 - Forja, estampación y embutición de metales; metalurgia de polvos</v>
      </c>
      <c r="E250" s="53"/>
      <c r="F250" s="50"/>
      <c r="G250" s="51"/>
      <c r="H250" s="54"/>
    </row>
    <row r="251" spans="1:8" x14ac:dyDescent="0.2">
      <c r="A251" s="55" t="s">
        <v>555</v>
      </c>
      <c r="B251" s="55" t="s">
        <v>556</v>
      </c>
      <c r="C251" s="55" t="s">
        <v>557</v>
      </c>
      <c r="D251" s="50" t="str">
        <f t="shared" si="3"/>
        <v>2561 - Tratamiento y revestimiento de metales</v>
      </c>
      <c r="E251" s="53"/>
      <c r="F251" s="50"/>
      <c r="G251" s="51"/>
      <c r="H251" s="54"/>
    </row>
    <row r="252" spans="1:8" x14ac:dyDescent="0.2">
      <c r="A252" s="55" t="s">
        <v>558</v>
      </c>
      <c r="B252" s="55" t="s">
        <v>1838</v>
      </c>
      <c r="C252" s="55" t="s">
        <v>1839</v>
      </c>
      <c r="D252" s="50" t="str">
        <f t="shared" si="3"/>
        <v>2562 - Ingeniería mecánica por cuenta de terceros</v>
      </c>
      <c r="E252" s="53"/>
      <c r="F252" s="50"/>
      <c r="G252" s="51"/>
      <c r="H252" s="54"/>
    </row>
    <row r="253" spans="1:8" x14ac:dyDescent="0.2">
      <c r="A253" s="55" t="s">
        <v>617</v>
      </c>
      <c r="B253" s="55" t="s">
        <v>618</v>
      </c>
      <c r="C253" s="55" t="s">
        <v>619</v>
      </c>
      <c r="D253" s="50" t="str">
        <f t="shared" si="3"/>
        <v>2571 - Fabricación de artículos de cuchillería y cubertería</v>
      </c>
      <c r="E253" s="53"/>
      <c r="F253" s="50"/>
      <c r="G253" s="51"/>
      <c r="H253" s="51"/>
    </row>
    <row r="254" spans="1:8" x14ac:dyDescent="0.2">
      <c r="A254" s="55" t="s">
        <v>620</v>
      </c>
      <c r="B254" s="55" t="s">
        <v>621</v>
      </c>
      <c r="C254" s="55" t="s">
        <v>622</v>
      </c>
      <c r="D254" s="50" t="str">
        <f t="shared" si="3"/>
        <v>2572 - Fabricación de cerraduras y herrajes</v>
      </c>
      <c r="E254" s="53"/>
      <c r="F254" s="50"/>
      <c r="G254" s="51"/>
      <c r="H254" s="51"/>
    </row>
    <row r="255" spans="1:8" x14ac:dyDescent="0.2">
      <c r="A255" s="55" t="s">
        <v>623</v>
      </c>
      <c r="B255" s="55" t="s">
        <v>624</v>
      </c>
      <c r="C255" s="55" t="s">
        <v>625</v>
      </c>
      <c r="D255" s="50" t="str">
        <f t="shared" si="3"/>
        <v>2573 - Fabricación de herramientas</v>
      </c>
      <c r="E255" s="53"/>
      <c r="F255" s="50"/>
      <c r="G255" s="51"/>
      <c r="H255" s="51"/>
    </row>
    <row r="256" spans="1:8" x14ac:dyDescent="0.2">
      <c r="A256" s="55" t="s">
        <v>1945</v>
      </c>
      <c r="B256" s="55" t="s">
        <v>1946</v>
      </c>
      <c r="C256" s="55" t="s">
        <v>1947</v>
      </c>
      <c r="D256" s="50" t="str">
        <f t="shared" si="3"/>
        <v>2591 - Fabricación de bidones y toneles de hierro o acero</v>
      </c>
      <c r="E256" s="53"/>
      <c r="F256" s="50"/>
      <c r="G256" s="51"/>
      <c r="H256" s="51"/>
    </row>
    <row r="257" spans="1:8" x14ac:dyDescent="0.2">
      <c r="A257" s="55" t="s">
        <v>1948</v>
      </c>
      <c r="B257" s="55" t="s">
        <v>1949</v>
      </c>
      <c r="C257" s="55" t="s">
        <v>1950</v>
      </c>
      <c r="D257" s="50" t="str">
        <f t="shared" si="3"/>
        <v>2592 - Fabricación de envases y embalajes metálicos ligeros</v>
      </c>
      <c r="E257" s="53"/>
      <c r="F257" s="50"/>
      <c r="G257" s="51"/>
      <c r="H257" s="51"/>
    </row>
    <row r="258" spans="1:8" x14ac:dyDescent="0.2">
      <c r="A258" s="55" t="s">
        <v>1951</v>
      </c>
      <c r="B258" s="55" t="s">
        <v>1952</v>
      </c>
      <c r="C258" s="55" t="s">
        <v>1953</v>
      </c>
      <c r="D258" s="50" t="str">
        <f t="shared" si="3"/>
        <v>2593 - Fabricación de productos de alambre, cadenas y muelles</v>
      </c>
      <c r="E258" s="53"/>
      <c r="F258" s="50"/>
      <c r="G258" s="51"/>
      <c r="H258" s="51"/>
    </row>
    <row r="259" spans="1:8" x14ac:dyDescent="0.2">
      <c r="A259" s="55" t="s">
        <v>1954</v>
      </c>
      <c r="B259" s="55" t="s">
        <v>1955</v>
      </c>
      <c r="C259" s="55" t="s">
        <v>1956</v>
      </c>
      <c r="D259" s="50" t="str">
        <f t="shared" si="3"/>
        <v>2594 - Fabricación de pernos y productos de tornillería</v>
      </c>
      <c r="E259" s="53"/>
      <c r="F259" s="50"/>
      <c r="G259" s="51"/>
      <c r="H259" s="54"/>
    </row>
    <row r="260" spans="1:8" x14ac:dyDescent="0.2">
      <c r="A260" s="55" t="s">
        <v>1957</v>
      </c>
      <c r="B260" s="55" t="s">
        <v>1958</v>
      </c>
      <c r="C260" s="55" t="s">
        <v>1959</v>
      </c>
      <c r="D260" s="50" t="str">
        <f t="shared" si="3"/>
        <v>2599 - Fabricación de otros productos metálicos n.c.o.p.</v>
      </c>
      <c r="E260" s="53"/>
      <c r="F260" s="50"/>
      <c r="G260" s="54"/>
      <c r="H260" s="54"/>
    </row>
    <row r="261" spans="1:8" x14ac:dyDescent="0.2">
      <c r="A261" s="55" t="s">
        <v>1960</v>
      </c>
      <c r="B261" s="55" t="s">
        <v>1961</v>
      </c>
      <c r="C261" s="55" t="s">
        <v>1962</v>
      </c>
      <c r="D261" s="50" t="str">
        <f t="shared" si="3"/>
        <v>2611 - Fabricación de componentes electrónicos</v>
      </c>
      <c r="E261" s="53"/>
      <c r="F261" s="50"/>
      <c r="G261" s="51"/>
      <c r="H261" s="51"/>
    </row>
    <row r="262" spans="1:8" x14ac:dyDescent="0.2">
      <c r="A262" s="55" t="s">
        <v>1963</v>
      </c>
      <c r="B262" s="55" t="s">
        <v>1964</v>
      </c>
      <c r="C262" s="55" t="s">
        <v>1965</v>
      </c>
      <c r="D262" s="50" t="str">
        <f t="shared" si="3"/>
        <v>2612 - Fabricación de circuitos impresos ensamblados</v>
      </c>
      <c r="E262" s="53"/>
      <c r="F262" s="50"/>
      <c r="G262" s="54"/>
      <c r="H262" s="54"/>
    </row>
    <row r="263" spans="1:8" x14ac:dyDescent="0.2">
      <c r="A263" s="55" t="s">
        <v>1967</v>
      </c>
      <c r="B263" s="55" t="s">
        <v>1968</v>
      </c>
      <c r="C263" s="55" t="s">
        <v>1966</v>
      </c>
      <c r="D263" s="50" t="str">
        <f t="shared" si="3"/>
        <v>2620 - Fabricación de ordenadores y equipos periféricos</v>
      </c>
      <c r="E263" s="53"/>
      <c r="F263" s="50"/>
      <c r="G263" s="51"/>
      <c r="H263" s="51"/>
    </row>
    <row r="264" spans="1:8" x14ac:dyDescent="0.2">
      <c r="A264" s="55" t="s">
        <v>1970</v>
      </c>
      <c r="B264" s="55" t="s">
        <v>1971</v>
      </c>
      <c r="C264" s="55" t="s">
        <v>1969</v>
      </c>
      <c r="D264" s="50" t="str">
        <f t="shared" si="3"/>
        <v>2630 - Fabricación de equipos de telecomunicaciones</v>
      </c>
      <c r="E264" s="53"/>
      <c r="F264" s="50"/>
      <c r="G264" s="54"/>
      <c r="H264" s="54"/>
    </row>
    <row r="265" spans="1:8" x14ac:dyDescent="0.2">
      <c r="A265" s="55" t="s">
        <v>1973</v>
      </c>
      <c r="B265" s="55" t="s">
        <v>1974</v>
      </c>
      <c r="C265" s="55" t="s">
        <v>1972</v>
      </c>
      <c r="D265" s="50" t="str">
        <f t="shared" si="3"/>
        <v>2640 - Fabricación de productos electrónicos de consumo</v>
      </c>
      <c r="E265" s="53"/>
      <c r="F265" s="50"/>
      <c r="G265" s="51"/>
      <c r="H265" s="51"/>
    </row>
    <row r="266" spans="1:8" x14ac:dyDescent="0.2">
      <c r="A266" s="55" t="s">
        <v>724</v>
      </c>
      <c r="B266" s="55" t="s">
        <v>725</v>
      </c>
      <c r="C266" s="55" t="s">
        <v>726</v>
      </c>
      <c r="D266" s="50" t="str">
        <f t="shared" si="3"/>
        <v>2651 - Fabricación de instrumentos y aparatos de medida, verificación y navegación</v>
      </c>
      <c r="E266" s="53"/>
      <c r="F266" s="50"/>
      <c r="G266" s="51"/>
      <c r="H266" s="51"/>
    </row>
    <row r="267" spans="1:8" x14ac:dyDescent="0.2">
      <c r="A267" s="55" t="s">
        <v>727</v>
      </c>
      <c r="B267" s="55" t="s">
        <v>2092</v>
      </c>
      <c r="C267" s="55" t="s">
        <v>2093</v>
      </c>
      <c r="D267" s="50" t="str">
        <f t="shared" si="3"/>
        <v>2652 - Fabricación de relojes</v>
      </c>
      <c r="E267" s="53"/>
      <c r="F267" s="50"/>
      <c r="G267" s="51"/>
      <c r="H267" s="54"/>
    </row>
    <row r="268" spans="1:8" x14ac:dyDescent="0.2">
      <c r="A268" s="55" t="s">
        <v>2095</v>
      </c>
      <c r="B268" s="55" t="s">
        <v>2096</v>
      </c>
      <c r="C268" s="55" t="s">
        <v>2094</v>
      </c>
      <c r="D268" s="50" t="str">
        <f t="shared" si="3"/>
        <v>2660 - Fabricación de equipos de radiación, electromédicos y electroterapéuticos</v>
      </c>
      <c r="E268" s="53"/>
      <c r="F268" s="50"/>
      <c r="G268" s="51"/>
      <c r="H268" s="54"/>
    </row>
    <row r="269" spans="1:8" x14ac:dyDescent="0.2">
      <c r="A269" s="55" t="s">
        <v>2098</v>
      </c>
      <c r="B269" s="55" t="s">
        <v>2099</v>
      </c>
      <c r="C269" s="55" t="s">
        <v>2097</v>
      </c>
      <c r="D269" s="50" t="str">
        <f t="shared" si="3"/>
        <v>2670 - Fabricación de instrumentos de óptica y equipo fotográfico</v>
      </c>
      <c r="E269" s="53"/>
      <c r="F269" s="50"/>
      <c r="G269" s="51"/>
      <c r="H269" s="51"/>
    </row>
    <row r="270" spans="1:8" x14ac:dyDescent="0.2">
      <c r="A270" s="55" t="s">
        <v>605</v>
      </c>
      <c r="B270" s="55" t="s">
        <v>606</v>
      </c>
      <c r="C270" s="55" t="s">
        <v>604</v>
      </c>
      <c r="D270" s="50" t="str">
        <f t="shared" si="3"/>
        <v>2680 - Fabricación de soportes magnéticos y ópticos</v>
      </c>
      <c r="E270" s="53"/>
      <c r="F270" s="50"/>
      <c r="G270" s="51"/>
      <c r="H270" s="51"/>
    </row>
    <row r="271" spans="1:8" x14ac:dyDescent="0.2">
      <c r="A271" s="55" t="s">
        <v>607</v>
      </c>
      <c r="B271" s="55" t="s">
        <v>608</v>
      </c>
      <c r="C271" s="55" t="s">
        <v>609</v>
      </c>
      <c r="D271" s="50" t="str">
        <f t="shared" si="3"/>
        <v>2711 - Fabricación de motores, generadores y transformadores eléctricos</v>
      </c>
      <c r="E271" s="53"/>
      <c r="F271" s="50"/>
      <c r="G271" s="51"/>
      <c r="H271" s="51"/>
    </row>
    <row r="272" spans="1:8" x14ac:dyDescent="0.2">
      <c r="A272" s="55" t="s">
        <v>610</v>
      </c>
      <c r="B272" s="55" t="s">
        <v>2576</v>
      </c>
      <c r="C272" s="55" t="s">
        <v>2577</v>
      </c>
      <c r="D272" s="50" t="str">
        <f t="shared" si="3"/>
        <v>2712 - Fabricación de aparatos de distribución y control eléctrico</v>
      </c>
      <c r="E272" s="53"/>
      <c r="F272" s="50"/>
      <c r="G272" s="54"/>
      <c r="H272" s="54"/>
    </row>
    <row r="273" spans="1:8" x14ac:dyDescent="0.2">
      <c r="A273" s="55" t="s">
        <v>1052</v>
      </c>
      <c r="B273" s="55" t="s">
        <v>1053</v>
      </c>
      <c r="C273" s="55" t="s">
        <v>1051</v>
      </c>
      <c r="D273" s="50" t="str">
        <f t="shared" si="3"/>
        <v>2720 - Fabricación de pilas y acumuladores eléctricos</v>
      </c>
      <c r="E273" s="53"/>
      <c r="F273" s="50"/>
      <c r="G273" s="51"/>
      <c r="H273" s="51"/>
    </row>
    <row r="274" spans="1:8" x14ac:dyDescent="0.2">
      <c r="A274" s="55" t="s">
        <v>1054</v>
      </c>
      <c r="B274" s="55" t="s">
        <v>1055</v>
      </c>
      <c r="C274" s="55" t="s">
        <v>1056</v>
      </c>
      <c r="D274" s="50" t="str">
        <f t="shared" si="3"/>
        <v>2731 - Fabricación de cables de fibra óptica</v>
      </c>
      <c r="E274" s="53"/>
      <c r="F274" s="50"/>
      <c r="G274" s="51"/>
      <c r="H274" s="54"/>
    </row>
    <row r="275" spans="1:8" x14ac:dyDescent="0.2">
      <c r="A275" s="55" t="s">
        <v>1057</v>
      </c>
      <c r="B275" s="55" t="s">
        <v>1058</v>
      </c>
      <c r="C275" s="55" t="s">
        <v>1059</v>
      </c>
      <c r="D275" s="50" t="str">
        <f t="shared" si="3"/>
        <v>2732 - Fabricación de otros hilos y cables electrónicos y eléctricos</v>
      </c>
      <c r="E275" s="53"/>
      <c r="F275" s="50"/>
      <c r="G275" s="54"/>
      <c r="H275" s="54"/>
    </row>
    <row r="276" spans="1:8" x14ac:dyDescent="0.2">
      <c r="A276" s="55" t="s">
        <v>1060</v>
      </c>
      <c r="B276" s="55" t="s">
        <v>1061</v>
      </c>
      <c r="C276" s="55" t="s">
        <v>1062</v>
      </c>
      <c r="D276" s="50" t="str">
        <f t="shared" si="3"/>
        <v>2733 - Fabricación de dispositivos de cableado</v>
      </c>
      <c r="E276" s="53"/>
      <c r="F276" s="50"/>
      <c r="G276" s="51"/>
      <c r="H276" s="54"/>
    </row>
    <row r="277" spans="1:8" x14ac:dyDescent="0.2">
      <c r="A277" s="55" t="s">
        <v>1064</v>
      </c>
      <c r="B277" s="55" t="s">
        <v>1065</v>
      </c>
      <c r="C277" s="55" t="s">
        <v>1063</v>
      </c>
      <c r="D277" s="50" t="str">
        <f t="shared" si="3"/>
        <v>2740 - Fabricación de lámparas y aparatos eléctricos de iluminación</v>
      </c>
      <c r="E277" s="53"/>
      <c r="F277" s="50"/>
      <c r="G277" s="54"/>
      <c r="H277" s="54"/>
    </row>
    <row r="278" spans="1:8" x14ac:dyDescent="0.2">
      <c r="A278" s="55" t="s">
        <v>1066</v>
      </c>
      <c r="B278" s="55" t="s">
        <v>1067</v>
      </c>
      <c r="C278" s="55" t="s">
        <v>1068</v>
      </c>
      <c r="D278" s="50" t="str">
        <f t="shared" si="3"/>
        <v>2751 - Fabricación de electrodomésticos</v>
      </c>
      <c r="E278" s="53"/>
      <c r="F278" s="50"/>
      <c r="G278" s="51"/>
      <c r="H278" s="51"/>
    </row>
    <row r="279" spans="1:8" x14ac:dyDescent="0.2">
      <c r="A279" s="55" t="s">
        <v>1069</v>
      </c>
      <c r="B279" s="55" t="s">
        <v>1070</v>
      </c>
      <c r="C279" s="55" t="s">
        <v>1071</v>
      </c>
      <c r="D279" s="50" t="str">
        <f t="shared" si="3"/>
        <v>2752 - Fabricación de aparatos domésticos no eléctricos</v>
      </c>
      <c r="E279" s="53"/>
      <c r="F279" s="50"/>
      <c r="G279" s="51"/>
      <c r="H279" s="54"/>
    </row>
    <row r="280" spans="1:8" x14ac:dyDescent="0.2">
      <c r="A280" s="55" t="s">
        <v>1073</v>
      </c>
      <c r="B280" s="55" t="s">
        <v>1074</v>
      </c>
      <c r="C280" s="55" t="s">
        <v>1072</v>
      </c>
      <c r="D280" s="50" t="str">
        <f t="shared" si="3"/>
        <v>2790 - Fabricación de otro material y equipo eléctrico</v>
      </c>
      <c r="E280" s="53"/>
      <c r="F280" s="50"/>
      <c r="G280" s="54"/>
      <c r="H280" s="54"/>
    </row>
    <row r="281" spans="1:8" ht="25.5" x14ac:dyDescent="0.2">
      <c r="A281" s="55" t="s">
        <v>1075</v>
      </c>
      <c r="B281" s="55" t="s">
        <v>1076</v>
      </c>
      <c r="C281" s="55" t="s">
        <v>1077</v>
      </c>
      <c r="D281" s="50" t="str">
        <f t="shared" si="3"/>
        <v>2811 - Fabricación de motores y turbinas, excepto los destinados a aeronaves, vehículos automóviles y ciclomotores</v>
      </c>
      <c r="E281" s="53"/>
      <c r="F281" s="50"/>
      <c r="G281" s="51"/>
      <c r="H281" s="51"/>
    </row>
    <row r="282" spans="1:8" x14ac:dyDescent="0.2">
      <c r="A282" s="55" t="s">
        <v>1078</v>
      </c>
      <c r="B282" s="55" t="s">
        <v>1079</v>
      </c>
      <c r="C282" s="55" t="s">
        <v>559</v>
      </c>
      <c r="D282" s="50" t="str">
        <f t="shared" si="3"/>
        <v>2812 - Fabricación de equipos de transmisión hidráulica y neumática</v>
      </c>
      <c r="E282" s="53"/>
      <c r="F282" s="50"/>
      <c r="G282" s="51"/>
      <c r="H282" s="51"/>
    </row>
    <row r="283" spans="1:8" x14ac:dyDescent="0.2">
      <c r="A283" s="55" t="s">
        <v>560</v>
      </c>
      <c r="B283" s="55" t="s">
        <v>561</v>
      </c>
      <c r="C283" s="55" t="s">
        <v>562</v>
      </c>
      <c r="D283" s="50" t="str">
        <f t="shared" si="3"/>
        <v>2813 - Fabricación de otras bombas y compresores</v>
      </c>
      <c r="E283" s="53"/>
      <c r="F283" s="50"/>
      <c r="G283" s="51"/>
      <c r="H283" s="54"/>
    </row>
    <row r="284" spans="1:8" x14ac:dyDescent="0.2">
      <c r="A284" s="55" t="s">
        <v>563</v>
      </c>
      <c r="B284" s="55" t="s">
        <v>564</v>
      </c>
      <c r="C284" s="55" t="s">
        <v>565</v>
      </c>
      <c r="D284" s="50" t="str">
        <f t="shared" si="3"/>
        <v>2814 - Fabricación de otra grifería y válvulas</v>
      </c>
      <c r="E284" s="53"/>
      <c r="F284" s="50"/>
      <c r="G284" s="51"/>
      <c r="H284" s="51"/>
    </row>
    <row r="285" spans="1:8" x14ac:dyDescent="0.2">
      <c r="A285" s="55" t="s">
        <v>566</v>
      </c>
      <c r="B285" s="55" t="s">
        <v>567</v>
      </c>
      <c r="C285" s="55" t="s">
        <v>568</v>
      </c>
      <c r="D285" s="50" t="str">
        <f t="shared" si="3"/>
        <v>2815 - Fabricación de cojinetes, engranajes y órganos mecánicos de transmisión</v>
      </c>
      <c r="E285" s="53"/>
      <c r="F285" s="50"/>
      <c r="G285" s="51"/>
      <c r="H285" s="51"/>
    </row>
    <row r="286" spans="1:8" x14ac:dyDescent="0.2">
      <c r="A286" s="55" t="s">
        <v>569</v>
      </c>
      <c r="B286" s="55" t="s">
        <v>570</v>
      </c>
      <c r="C286" s="55" t="s">
        <v>571</v>
      </c>
      <c r="D286" s="50" t="str">
        <f t="shared" si="3"/>
        <v>2821 - Fabricación de hornos y quemadores</v>
      </c>
      <c r="E286" s="53"/>
      <c r="F286" s="50"/>
      <c r="G286" s="51"/>
      <c r="H286" s="54"/>
    </row>
    <row r="287" spans="1:8" x14ac:dyDescent="0.2">
      <c r="A287" s="55" t="s">
        <v>572</v>
      </c>
      <c r="B287" s="55" t="s">
        <v>573</v>
      </c>
      <c r="C287" s="55" t="s">
        <v>574</v>
      </c>
      <c r="D287" s="50" t="str">
        <f t="shared" si="3"/>
        <v>2822 - Fabricación de maquinaria de elevación y manipulación</v>
      </c>
      <c r="E287" s="53"/>
      <c r="F287" s="50"/>
      <c r="G287" s="51"/>
      <c r="H287" s="51"/>
    </row>
    <row r="288" spans="1:8" x14ac:dyDescent="0.2">
      <c r="A288" s="55" t="s">
        <v>575</v>
      </c>
      <c r="B288" s="55" t="s">
        <v>576</v>
      </c>
      <c r="C288" s="55" t="s">
        <v>577</v>
      </c>
      <c r="D288" s="50" t="str">
        <f t="shared" si="3"/>
        <v>2823 - Fabricación de máquinas y equipos de oficina, excepto equipos informáticos</v>
      </c>
      <c r="E288" s="53"/>
      <c r="F288" s="50"/>
      <c r="G288" s="51"/>
      <c r="H288" s="54"/>
    </row>
    <row r="289" spans="1:8" x14ac:dyDescent="0.2">
      <c r="A289" s="55" t="s">
        <v>578</v>
      </c>
      <c r="B289" s="55" t="s">
        <v>579</v>
      </c>
      <c r="C289" s="55" t="s">
        <v>580</v>
      </c>
      <c r="D289" s="50" t="str">
        <f t="shared" si="3"/>
        <v>2824 - Fabricación de herramientas eléctricas manuales</v>
      </c>
      <c r="E289" s="53"/>
      <c r="F289" s="50"/>
      <c r="G289" s="51"/>
      <c r="H289" s="54"/>
    </row>
    <row r="290" spans="1:8" x14ac:dyDescent="0.2">
      <c r="A290" s="55" t="s">
        <v>581</v>
      </c>
      <c r="B290" s="55" t="s">
        <v>582</v>
      </c>
      <c r="C290" s="55" t="s">
        <v>583</v>
      </c>
      <c r="D290" s="50" t="str">
        <f t="shared" si="3"/>
        <v>2825 - Fabricación de maquinaria de ventilación y refrigeración no doméstica</v>
      </c>
      <c r="E290" s="53"/>
      <c r="F290" s="50"/>
      <c r="G290" s="51"/>
      <c r="H290" s="54"/>
    </row>
    <row r="291" spans="1:8" x14ac:dyDescent="0.2">
      <c r="A291" s="55" t="s">
        <v>584</v>
      </c>
      <c r="B291" s="55" t="s">
        <v>585</v>
      </c>
      <c r="C291" s="55" t="s">
        <v>2038</v>
      </c>
      <c r="D291" s="50" t="str">
        <f t="shared" si="3"/>
        <v>2829 - Fabricación de otra maquinaria de uso general n.c.o.p.</v>
      </c>
      <c r="E291" s="53"/>
      <c r="F291" s="50"/>
      <c r="G291" s="51"/>
      <c r="H291" s="54"/>
    </row>
    <row r="292" spans="1:8" x14ac:dyDescent="0.2">
      <c r="A292" s="55" t="s">
        <v>896</v>
      </c>
      <c r="B292" s="55" t="s">
        <v>897</v>
      </c>
      <c r="C292" s="55" t="s">
        <v>2039</v>
      </c>
      <c r="D292" s="50" t="str">
        <f t="shared" si="3"/>
        <v>2830 - Fabricación de maquinaria agraria y forestal</v>
      </c>
      <c r="E292" s="53"/>
      <c r="F292" s="50"/>
      <c r="G292" s="51"/>
      <c r="H292" s="51"/>
    </row>
    <row r="293" spans="1:8" x14ac:dyDescent="0.2">
      <c r="A293" s="55" t="s">
        <v>898</v>
      </c>
      <c r="B293" s="55" t="s">
        <v>899</v>
      </c>
      <c r="C293" s="55" t="s">
        <v>900</v>
      </c>
      <c r="D293" s="50" t="str">
        <f t="shared" si="3"/>
        <v>2841 - Fabricación de máquinas herramienta para trabajar el metal</v>
      </c>
      <c r="E293" s="53"/>
      <c r="F293" s="50"/>
      <c r="G293" s="51"/>
      <c r="H293" s="51"/>
    </row>
    <row r="294" spans="1:8" x14ac:dyDescent="0.2">
      <c r="A294" s="55" t="s">
        <v>901</v>
      </c>
      <c r="B294" s="55" t="s">
        <v>902</v>
      </c>
      <c r="C294" s="55" t="s">
        <v>903</v>
      </c>
      <c r="D294" s="50" t="str">
        <f t="shared" si="3"/>
        <v>2849 - Fabricación de otras máquinas herramienta</v>
      </c>
      <c r="E294" s="53"/>
      <c r="F294" s="50"/>
      <c r="G294" s="51"/>
      <c r="H294" s="51"/>
    </row>
    <row r="295" spans="1:8" x14ac:dyDescent="0.2">
      <c r="A295" s="55" t="s">
        <v>904</v>
      </c>
      <c r="B295" s="55" t="s">
        <v>905</v>
      </c>
      <c r="C295" s="55" t="s">
        <v>906</v>
      </c>
      <c r="D295" s="50" t="str">
        <f t="shared" si="3"/>
        <v>2891 - Fabricación de maquinaria para la industria metalúrgica</v>
      </c>
      <c r="E295" s="53"/>
      <c r="F295" s="50"/>
      <c r="G295" s="54"/>
      <c r="H295" s="54"/>
    </row>
    <row r="296" spans="1:8" x14ac:dyDescent="0.2">
      <c r="A296" s="55" t="s">
        <v>907</v>
      </c>
      <c r="B296" s="55" t="s">
        <v>908</v>
      </c>
      <c r="C296" s="55" t="s">
        <v>909</v>
      </c>
      <c r="D296" s="50" t="str">
        <f t="shared" si="3"/>
        <v>2892 - Fabricación de maquinaria para las industrias extractivas y de la construcción</v>
      </c>
      <c r="E296" s="53"/>
      <c r="F296" s="50"/>
      <c r="G296" s="51"/>
      <c r="H296" s="54"/>
    </row>
    <row r="297" spans="1:8" x14ac:dyDescent="0.2">
      <c r="A297" s="55" t="s">
        <v>910</v>
      </c>
      <c r="B297" s="55" t="s">
        <v>911</v>
      </c>
      <c r="C297" s="55" t="s">
        <v>2040</v>
      </c>
      <c r="D297" s="50" t="str">
        <f t="shared" si="3"/>
        <v>2893 - Fabricación de maquinaria para la industria de la alimentación, bebidas y tabaco</v>
      </c>
      <c r="E297" s="53"/>
      <c r="F297" s="50"/>
      <c r="G297" s="54"/>
      <c r="H297" s="54"/>
    </row>
    <row r="298" spans="1:8" x14ac:dyDescent="0.2">
      <c r="A298" s="55" t="s">
        <v>2041</v>
      </c>
      <c r="B298" s="55" t="s">
        <v>2042</v>
      </c>
      <c r="C298" s="55" t="s">
        <v>2043</v>
      </c>
      <c r="D298" s="50" t="str">
        <f t="shared" si="3"/>
        <v>2894 - Fabricación de maquinaria para las industrias textil, de la confección y del cuero</v>
      </c>
      <c r="E298" s="53"/>
      <c r="F298" s="50"/>
      <c r="G298" s="51"/>
      <c r="H298" s="51"/>
    </row>
    <row r="299" spans="1:8" x14ac:dyDescent="0.2">
      <c r="A299" s="55" t="s">
        <v>2044</v>
      </c>
      <c r="B299" s="55" t="s">
        <v>2045</v>
      </c>
      <c r="C299" s="55" t="s">
        <v>2046</v>
      </c>
      <c r="D299" s="50" t="str">
        <f t="shared" si="3"/>
        <v>2895 - Fabricación de maquinaria para la industria del papel y del cartón</v>
      </c>
      <c r="E299" s="53"/>
      <c r="F299" s="50"/>
      <c r="G299" s="51"/>
      <c r="H299" s="51"/>
    </row>
    <row r="300" spans="1:8" x14ac:dyDescent="0.2">
      <c r="A300" s="55" t="s">
        <v>2047</v>
      </c>
      <c r="B300" s="55" t="s">
        <v>2048</v>
      </c>
      <c r="C300" s="55" t="s">
        <v>2049</v>
      </c>
      <c r="D300" s="50" t="str">
        <f t="shared" si="3"/>
        <v>2896 - Fabricación de maquinaria para la industria del plástico y el caucho</v>
      </c>
      <c r="E300" s="53"/>
      <c r="F300" s="50"/>
      <c r="G300" s="51"/>
      <c r="H300" s="54"/>
    </row>
    <row r="301" spans="1:8" x14ac:dyDescent="0.2">
      <c r="A301" s="55" t="s">
        <v>2050</v>
      </c>
      <c r="B301" s="55" t="s">
        <v>2051</v>
      </c>
      <c r="C301" s="55" t="s">
        <v>2077</v>
      </c>
      <c r="D301" s="50" t="str">
        <f t="shared" si="3"/>
        <v>2899 - Fabricación de otra maquinaria para usos específicos n.c.o.p.</v>
      </c>
      <c r="E301" s="53"/>
      <c r="F301" s="50"/>
      <c r="G301" s="51"/>
      <c r="H301" s="51"/>
    </row>
    <row r="302" spans="1:8" x14ac:dyDescent="0.2">
      <c r="A302" s="55" t="s">
        <v>2079</v>
      </c>
      <c r="B302" s="55" t="s">
        <v>2080</v>
      </c>
      <c r="C302" s="55" t="s">
        <v>2078</v>
      </c>
      <c r="D302" s="50" t="str">
        <f t="shared" si="3"/>
        <v>2910 - Fabricación de vehículos de motor</v>
      </c>
      <c r="E302" s="53"/>
      <c r="F302" s="50"/>
      <c r="G302" s="51"/>
      <c r="H302" s="51"/>
    </row>
    <row r="303" spans="1:8" x14ac:dyDescent="0.2">
      <c r="A303" s="55" t="s">
        <v>2082</v>
      </c>
      <c r="B303" s="55" t="s">
        <v>2083</v>
      </c>
      <c r="C303" s="55" t="s">
        <v>2081</v>
      </c>
      <c r="D303" s="50" t="str">
        <f t="shared" si="3"/>
        <v>2920 - Fabricación de carrocerías para vehículos de motor; fabricación de remolques y semirremolques</v>
      </c>
      <c r="E303" s="53"/>
      <c r="F303" s="50"/>
      <c r="G303" s="51"/>
      <c r="H303" s="51"/>
    </row>
    <row r="304" spans="1:8" x14ac:dyDescent="0.2">
      <c r="A304" s="55" t="s">
        <v>2084</v>
      </c>
      <c r="B304" s="55" t="s">
        <v>2085</v>
      </c>
      <c r="C304" s="55" t="s">
        <v>2086</v>
      </c>
      <c r="D304" s="50" t="str">
        <f t="shared" si="3"/>
        <v>2931 - Fabricación de equipos eléctricos y electrónicos para vehículos de motor</v>
      </c>
      <c r="E304" s="53"/>
      <c r="F304" s="50"/>
      <c r="G304" s="51"/>
      <c r="H304" s="51"/>
    </row>
    <row r="305" spans="1:8" x14ac:dyDescent="0.2">
      <c r="A305" s="55" t="s">
        <v>2087</v>
      </c>
      <c r="B305" s="55" t="s">
        <v>2088</v>
      </c>
      <c r="C305" s="55" t="s">
        <v>2089</v>
      </c>
      <c r="D305" s="50" t="str">
        <f t="shared" si="3"/>
        <v>2932 - Fabricación de otros componentes, piezas y accesorios para vehículos de motor</v>
      </c>
      <c r="E305" s="53"/>
      <c r="F305" s="50"/>
      <c r="G305" s="51"/>
      <c r="H305" s="51"/>
    </row>
    <row r="306" spans="1:8" x14ac:dyDescent="0.2">
      <c r="A306" s="55" t="s">
        <v>2090</v>
      </c>
      <c r="B306" s="55" t="s">
        <v>2091</v>
      </c>
      <c r="C306" s="55" t="s">
        <v>1021</v>
      </c>
      <c r="D306" s="50" t="str">
        <f t="shared" ref="D306:D369" si="4">A306 &amp;" - " &amp; C306</f>
        <v>3011 - Construcción de barcos y estructuras flotantes</v>
      </c>
      <c r="E306" s="53"/>
      <c r="F306" s="50"/>
      <c r="G306" s="54"/>
      <c r="H306" s="54"/>
    </row>
    <row r="307" spans="1:8" x14ac:dyDescent="0.2">
      <c r="A307" s="55" t="s">
        <v>1022</v>
      </c>
      <c r="B307" s="55" t="s">
        <v>1023</v>
      </c>
      <c r="C307" s="55" t="s">
        <v>1024</v>
      </c>
      <c r="D307" s="50" t="str">
        <f t="shared" si="4"/>
        <v>3012 - Construcción de embarcaciones de recreo y deporte</v>
      </c>
      <c r="E307" s="53"/>
      <c r="F307" s="50"/>
      <c r="G307" s="51"/>
      <c r="H307" s="51"/>
    </row>
    <row r="308" spans="1:8" x14ac:dyDescent="0.2">
      <c r="A308" s="55" t="s">
        <v>1026</v>
      </c>
      <c r="B308" s="55" t="s">
        <v>1027</v>
      </c>
      <c r="C308" s="55" t="s">
        <v>1025</v>
      </c>
      <c r="D308" s="50" t="str">
        <f t="shared" si="4"/>
        <v>3020 - Fabricación de locomotoras y material ferroviario</v>
      </c>
      <c r="E308" s="53"/>
      <c r="F308" s="50"/>
      <c r="G308" s="51"/>
      <c r="H308" s="51"/>
    </row>
    <row r="309" spans="1:8" x14ac:dyDescent="0.2">
      <c r="A309" s="55" t="s">
        <v>1029</v>
      </c>
      <c r="B309" s="55" t="s">
        <v>1030</v>
      </c>
      <c r="C309" s="55" t="s">
        <v>1028</v>
      </c>
      <c r="D309" s="50" t="str">
        <f t="shared" si="4"/>
        <v>3030 - Construcción aeronáutica y espacial y su maquinaria</v>
      </c>
      <c r="E309" s="53"/>
      <c r="F309" s="50"/>
      <c r="G309" s="54"/>
      <c r="H309" s="54"/>
    </row>
    <row r="310" spans="1:8" x14ac:dyDescent="0.2">
      <c r="A310" s="55" t="s">
        <v>1032</v>
      </c>
      <c r="B310" s="55" t="s">
        <v>1033</v>
      </c>
      <c r="C310" s="55" t="s">
        <v>1031</v>
      </c>
      <c r="D310" s="50" t="str">
        <f t="shared" si="4"/>
        <v>3040 - Fabricación de vehículos militares de combate</v>
      </c>
      <c r="E310" s="53"/>
      <c r="F310" s="50"/>
      <c r="G310" s="51"/>
      <c r="H310" s="54"/>
    </row>
    <row r="311" spans="1:8" x14ac:dyDescent="0.2">
      <c r="A311" s="55" t="s">
        <v>1035</v>
      </c>
      <c r="B311" s="55" t="s">
        <v>1036</v>
      </c>
      <c r="C311" s="55" t="s">
        <v>1037</v>
      </c>
      <c r="D311" s="50" t="str">
        <f t="shared" si="4"/>
        <v>3091 - Fabricación de motocicletas</v>
      </c>
      <c r="E311" s="53"/>
      <c r="F311" s="50"/>
      <c r="G311" s="51"/>
      <c r="H311" s="54"/>
    </row>
    <row r="312" spans="1:8" x14ac:dyDescent="0.2">
      <c r="A312" s="55" t="s">
        <v>1038</v>
      </c>
      <c r="B312" s="55" t="s">
        <v>1039</v>
      </c>
      <c r="C312" s="55" t="s">
        <v>1040</v>
      </c>
      <c r="D312" s="50" t="str">
        <f t="shared" si="4"/>
        <v>3092 - Fabricación de bicicletas y de vehículos para personas con discapacidad</v>
      </c>
      <c r="E312" s="53"/>
      <c r="F312" s="50"/>
      <c r="G312" s="51"/>
      <c r="H312" s="51"/>
    </row>
    <row r="313" spans="1:8" x14ac:dyDescent="0.2">
      <c r="A313" s="55" t="s">
        <v>1041</v>
      </c>
      <c r="B313" s="55" t="s">
        <v>1042</v>
      </c>
      <c r="C313" s="55" t="s">
        <v>1034</v>
      </c>
      <c r="D313" s="50" t="str">
        <f t="shared" si="4"/>
        <v>3099 - Fabricación de otro material de transporte n.c.o.p.</v>
      </c>
      <c r="E313" s="53"/>
      <c r="F313" s="50"/>
      <c r="G313" s="51"/>
      <c r="H313" s="51"/>
    </row>
    <row r="314" spans="1:8" x14ac:dyDescent="0.2">
      <c r="A314" s="55" t="s">
        <v>1043</v>
      </c>
      <c r="B314" s="55" t="s">
        <v>1044</v>
      </c>
      <c r="C314" s="55" t="s">
        <v>2556</v>
      </c>
      <c r="D314" s="50" t="str">
        <f t="shared" si="4"/>
        <v>3101 - Fabricación de muebles de oficina y de establecimientos comerciales</v>
      </c>
      <c r="E314" s="53"/>
      <c r="F314" s="50"/>
      <c r="G314" s="51"/>
      <c r="H314" s="54"/>
    </row>
    <row r="315" spans="1:8" x14ac:dyDescent="0.2">
      <c r="A315" s="55" t="s">
        <v>2557</v>
      </c>
      <c r="B315" s="55" t="s">
        <v>2558</v>
      </c>
      <c r="C315" s="55" t="s">
        <v>870</v>
      </c>
      <c r="D315" s="50" t="str">
        <f t="shared" si="4"/>
        <v>3102 - Fabricación de muebles de cocina</v>
      </c>
      <c r="E315" s="53"/>
      <c r="F315" s="50"/>
      <c r="G315" s="51"/>
      <c r="H315" s="54"/>
    </row>
    <row r="316" spans="1:8" x14ac:dyDescent="0.2">
      <c r="A316" s="55" t="s">
        <v>871</v>
      </c>
      <c r="B316" s="55" t="s">
        <v>872</v>
      </c>
      <c r="C316" s="55" t="s">
        <v>873</v>
      </c>
      <c r="D316" s="50" t="str">
        <f t="shared" si="4"/>
        <v>3103 - Fabricación de colchones</v>
      </c>
      <c r="E316" s="53"/>
      <c r="F316" s="50"/>
      <c r="G316" s="54"/>
      <c r="H316" s="54"/>
    </row>
    <row r="317" spans="1:8" x14ac:dyDescent="0.2">
      <c r="A317" s="55" t="s">
        <v>874</v>
      </c>
      <c r="B317" s="55" t="s">
        <v>875</v>
      </c>
      <c r="C317" s="55" t="s">
        <v>876</v>
      </c>
      <c r="D317" s="50" t="str">
        <f t="shared" si="4"/>
        <v>3109 - Fabricación de otros muebles</v>
      </c>
      <c r="E317" s="53"/>
      <c r="F317" s="50"/>
      <c r="G317" s="51"/>
      <c r="H317" s="51"/>
    </row>
    <row r="318" spans="1:8" x14ac:dyDescent="0.2">
      <c r="A318" s="55" t="s">
        <v>877</v>
      </c>
      <c r="B318" s="55" t="s">
        <v>878</v>
      </c>
      <c r="C318" s="55" t="s">
        <v>879</v>
      </c>
      <c r="D318" s="50" t="str">
        <f t="shared" si="4"/>
        <v>3211 - Fabricación de monedas</v>
      </c>
      <c r="E318" s="53"/>
      <c r="F318" s="50"/>
      <c r="G318" s="51"/>
      <c r="H318" s="54"/>
    </row>
    <row r="319" spans="1:8" x14ac:dyDescent="0.2">
      <c r="A319" s="55" t="s">
        <v>880</v>
      </c>
      <c r="B319" s="55" t="s">
        <v>881</v>
      </c>
      <c r="C319" s="55" t="s">
        <v>882</v>
      </c>
      <c r="D319" s="50" t="str">
        <f t="shared" si="4"/>
        <v>3212 - Fabricación de artículos de joyería y artículos similares</v>
      </c>
      <c r="E319" s="53"/>
      <c r="F319" s="50"/>
      <c r="G319" s="51"/>
      <c r="H319" s="54"/>
    </row>
    <row r="320" spans="1:8" x14ac:dyDescent="0.2">
      <c r="A320" s="55" t="s">
        <v>883</v>
      </c>
      <c r="B320" s="55" t="s">
        <v>884</v>
      </c>
      <c r="C320" s="55" t="s">
        <v>885</v>
      </c>
      <c r="D320" s="50" t="str">
        <f t="shared" si="4"/>
        <v>3213 - Fabricación de artículos de bisutería y artículos similares</v>
      </c>
      <c r="E320" s="53"/>
      <c r="F320" s="50"/>
      <c r="G320" s="51"/>
      <c r="H320" s="51"/>
    </row>
    <row r="321" spans="1:8" x14ac:dyDescent="0.2">
      <c r="A321" s="55" t="s">
        <v>887</v>
      </c>
      <c r="B321" s="55" t="s">
        <v>888</v>
      </c>
      <c r="C321" s="55" t="s">
        <v>886</v>
      </c>
      <c r="D321" s="50" t="str">
        <f t="shared" si="4"/>
        <v>3220 - Fabricación de instrumentos musicales</v>
      </c>
      <c r="E321" s="53"/>
      <c r="F321" s="50"/>
      <c r="G321" s="51"/>
      <c r="H321" s="54"/>
    </row>
    <row r="322" spans="1:8" x14ac:dyDescent="0.2">
      <c r="A322" s="55" t="s">
        <v>890</v>
      </c>
      <c r="B322" s="55" t="s">
        <v>891</v>
      </c>
      <c r="C322" s="55" t="s">
        <v>889</v>
      </c>
      <c r="D322" s="50" t="str">
        <f t="shared" si="4"/>
        <v>3230 - Fabricación de artículos de deporte</v>
      </c>
      <c r="E322" s="53"/>
      <c r="F322" s="50"/>
      <c r="G322" s="51"/>
      <c r="H322" s="54"/>
    </row>
    <row r="323" spans="1:8" x14ac:dyDescent="0.2">
      <c r="A323" s="55" t="s">
        <v>1005</v>
      </c>
      <c r="B323" s="55" t="s">
        <v>1006</v>
      </c>
      <c r="C323" s="55" t="s">
        <v>1004</v>
      </c>
      <c r="D323" s="50" t="str">
        <f t="shared" si="4"/>
        <v>3240 - Fabricación de juegos y juguetes</v>
      </c>
      <c r="E323" s="53"/>
      <c r="F323" s="50"/>
      <c r="G323" s="51"/>
      <c r="H323" s="51"/>
    </row>
    <row r="324" spans="1:8" x14ac:dyDescent="0.2">
      <c r="A324" s="55" t="s">
        <v>1008</v>
      </c>
      <c r="B324" s="55" t="s">
        <v>1009</v>
      </c>
      <c r="C324" s="55" t="s">
        <v>1007</v>
      </c>
      <c r="D324" s="50" t="str">
        <f t="shared" si="4"/>
        <v>3250 - Fabricación de instrumentos y suministros médicos y odontológicos</v>
      </c>
      <c r="E324" s="53"/>
      <c r="F324" s="50"/>
      <c r="G324" s="54"/>
      <c r="H324" s="54"/>
    </row>
    <row r="325" spans="1:8" x14ac:dyDescent="0.2">
      <c r="A325" s="55" t="s">
        <v>1010</v>
      </c>
      <c r="B325" s="55" t="s">
        <v>1011</v>
      </c>
      <c r="C325" s="55" t="s">
        <v>1012</v>
      </c>
      <c r="D325" s="50" t="str">
        <f t="shared" si="4"/>
        <v>3291 - Fabricación de escobas, brochas y cepillos</v>
      </c>
      <c r="E325" s="53"/>
      <c r="F325" s="50"/>
      <c r="G325" s="51"/>
      <c r="H325" s="51"/>
    </row>
    <row r="326" spans="1:8" x14ac:dyDescent="0.2">
      <c r="A326" s="55" t="s">
        <v>1013</v>
      </c>
      <c r="B326" s="55" t="s">
        <v>1014</v>
      </c>
      <c r="C326" s="55" t="s">
        <v>1015</v>
      </c>
      <c r="D326" s="50" t="str">
        <f t="shared" si="4"/>
        <v>3299 - Otras industrias manufactureras n.c.o.p.</v>
      </c>
      <c r="E326" s="53"/>
      <c r="F326" s="50"/>
      <c r="G326" s="51"/>
      <c r="H326" s="54"/>
    </row>
    <row r="327" spans="1:8" x14ac:dyDescent="0.2">
      <c r="A327" s="55" t="s">
        <v>1016</v>
      </c>
      <c r="B327" s="55" t="s">
        <v>1017</v>
      </c>
      <c r="C327" s="55" t="s">
        <v>1018</v>
      </c>
      <c r="D327" s="50" t="str">
        <f t="shared" si="4"/>
        <v>3311 - Reparación de productos metálicos</v>
      </c>
      <c r="E327" s="53"/>
      <c r="F327" s="50"/>
      <c r="G327" s="51"/>
      <c r="H327" s="51"/>
    </row>
    <row r="328" spans="1:8" x14ac:dyDescent="0.2">
      <c r="A328" s="55" t="s">
        <v>1019</v>
      </c>
      <c r="B328" s="55" t="s">
        <v>1020</v>
      </c>
      <c r="C328" s="55" t="s">
        <v>1048</v>
      </c>
      <c r="D328" s="50" t="str">
        <f t="shared" si="4"/>
        <v>3312 - Reparación de maquinaria</v>
      </c>
      <c r="E328" s="53"/>
      <c r="F328" s="50"/>
      <c r="G328" s="51"/>
      <c r="H328" s="54"/>
    </row>
    <row r="329" spans="1:8" x14ac:dyDescent="0.2">
      <c r="A329" s="55" t="s">
        <v>1049</v>
      </c>
      <c r="B329" s="55" t="s">
        <v>1050</v>
      </c>
      <c r="C329" s="55" t="s">
        <v>732</v>
      </c>
      <c r="D329" s="50" t="str">
        <f t="shared" si="4"/>
        <v>3313 - Reparación de equipos electrónicos y ópticos</v>
      </c>
      <c r="E329" s="53"/>
      <c r="F329" s="50"/>
      <c r="G329" s="51"/>
      <c r="H329" s="54"/>
    </row>
    <row r="330" spans="1:8" x14ac:dyDescent="0.2">
      <c r="A330" s="55" t="s">
        <v>733</v>
      </c>
      <c r="B330" s="55" t="s">
        <v>734</v>
      </c>
      <c r="C330" s="55" t="s">
        <v>735</v>
      </c>
      <c r="D330" s="50" t="str">
        <f t="shared" si="4"/>
        <v>3314 - Reparación de equipos eléctricos</v>
      </c>
      <c r="E330" s="53"/>
      <c r="F330" s="50"/>
      <c r="G330" s="51"/>
      <c r="H330" s="51"/>
    </row>
    <row r="331" spans="1:8" x14ac:dyDescent="0.2">
      <c r="A331" s="55" t="s">
        <v>736</v>
      </c>
      <c r="B331" s="55" t="s">
        <v>737</v>
      </c>
      <c r="C331" s="55" t="s">
        <v>738</v>
      </c>
      <c r="D331" s="50" t="str">
        <f t="shared" si="4"/>
        <v>3315 - Reparación y mantenimiento naval</v>
      </c>
      <c r="E331" s="53"/>
      <c r="F331" s="50"/>
      <c r="G331" s="54"/>
      <c r="H331" s="54"/>
    </row>
    <row r="332" spans="1:8" x14ac:dyDescent="0.2">
      <c r="A332" s="55" t="s">
        <v>739</v>
      </c>
      <c r="B332" s="55" t="s">
        <v>740</v>
      </c>
      <c r="C332" s="55" t="s">
        <v>2191</v>
      </c>
      <c r="D332" s="50" t="str">
        <f t="shared" si="4"/>
        <v>3316 - Reparación y mantenimiento aeronáutico y espacial</v>
      </c>
      <c r="E332" s="53"/>
      <c r="F332" s="50"/>
      <c r="G332" s="51"/>
      <c r="H332" s="51"/>
    </row>
    <row r="333" spans="1:8" x14ac:dyDescent="0.2">
      <c r="A333" s="55" t="s">
        <v>2192</v>
      </c>
      <c r="B333" s="55" t="s">
        <v>2193</v>
      </c>
      <c r="C333" s="55" t="s">
        <v>2194</v>
      </c>
      <c r="D333" s="50" t="str">
        <f t="shared" si="4"/>
        <v>3317 - Reparación y mantenimiento de otro material de transporte</v>
      </c>
      <c r="E333" s="53"/>
      <c r="F333" s="50"/>
      <c r="G333" s="51"/>
      <c r="H333" s="51"/>
    </row>
    <row r="334" spans="1:8" x14ac:dyDescent="0.2">
      <c r="A334" s="55" t="s">
        <v>2195</v>
      </c>
      <c r="B334" s="55" t="s">
        <v>2196</v>
      </c>
      <c r="C334" s="55" t="s">
        <v>2197</v>
      </c>
      <c r="D334" s="50" t="str">
        <f t="shared" si="4"/>
        <v>3319 - Reparación de otros equipos</v>
      </c>
      <c r="E334" s="53"/>
      <c r="F334" s="50"/>
      <c r="G334" s="51"/>
      <c r="H334" s="51"/>
    </row>
    <row r="335" spans="1:8" x14ac:dyDescent="0.2">
      <c r="A335" s="55" t="s">
        <v>2199</v>
      </c>
      <c r="B335" s="55" t="s">
        <v>2200</v>
      </c>
      <c r="C335" s="55" t="s">
        <v>2198</v>
      </c>
      <c r="D335" s="50" t="str">
        <f t="shared" si="4"/>
        <v>3320 - Instalación de máquinas y equipos industriales</v>
      </c>
      <c r="E335" s="53"/>
      <c r="F335" s="50"/>
      <c r="G335" s="51"/>
      <c r="H335" s="51"/>
    </row>
    <row r="336" spans="1:8" x14ac:dyDescent="0.2">
      <c r="A336" s="55" t="s">
        <v>2201</v>
      </c>
      <c r="B336" s="55" t="s">
        <v>2471</v>
      </c>
      <c r="C336" s="55" t="s">
        <v>2472</v>
      </c>
      <c r="D336" s="50" t="str">
        <f t="shared" si="4"/>
        <v>3512 - Transporte de energía eléctrica</v>
      </c>
      <c r="E336" s="53"/>
      <c r="F336" s="50"/>
      <c r="G336" s="51"/>
      <c r="H336" s="51"/>
    </row>
    <row r="337" spans="1:8" x14ac:dyDescent="0.2">
      <c r="A337" s="55" t="s">
        <v>2473</v>
      </c>
      <c r="B337" s="55" t="s">
        <v>2474</v>
      </c>
      <c r="C337" s="55" t="s">
        <v>2475</v>
      </c>
      <c r="D337" s="50" t="str">
        <f t="shared" si="4"/>
        <v>3513 - Distribución de energía eléctrica</v>
      </c>
      <c r="E337" s="53"/>
      <c r="F337" s="50"/>
      <c r="G337" s="51"/>
      <c r="H337" s="54"/>
    </row>
    <row r="338" spans="1:8" x14ac:dyDescent="0.2">
      <c r="A338" s="55" t="s">
        <v>2476</v>
      </c>
      <c r="B338" s="55" t="s">
        <v>2477</v>
      </c>
      <c r="C338" s="55" t="s">
        <v>836</v>
      </c>
      <c r="D338" s="50" t="str">
        <f t="shared" si="4"/>
        <v>3514 - Comercio de energía eléctrica</v>
      </c>
      <c r="E338" s="53"/>
      <c r="F338" s="50"/>
      <c r="G338" s="51"/>
      <c r="H338" s="54"/>
    </row>
    <row r="339" spans="1:8" x14ac:dyDescent="0.2">
      <c r="A339" s="55" t="s">
        <v>837</v>
      </c>
      <c r="B339" s="55" t="s">
        <v>838</v>
      </c>
      <c r="C339" s="55" t="s">
        <v>839</v>
      </c>
      <c r="D339" s="50" t="str">
        <f t="shared" si="4"/>
        <v>3515 - Producción de energía hidroeléctrica</v>
      </c>
      <c r="E339" s="53"/>
      <c r="F339" s="50"/>
      <c r="G339" s="51"/>
      <c r="H339" s="54"/>
    </row>
    <row r="340" spans="1:8" x14ac:dyDescent="0.2">
      <c r="A340" s="55" t="s">
        <v>840</v>
      </c>
      <c r="B340" s="55" t="s">
        <v>841</v>
      </c>
      <c r="C340" s="55" t="s">
        <v>2492</v>
      </c>
      <c r="D340" s="50" t="str">
        <f t="shared" si="4"/>
        <v>3516 - Producción de energía eléctrica de origen térmico convencional</v>
      </c>
      <c r="E340" s="53"/>
      <c r="F340" s="50"/>
      <c r="G340" s="51"/>
      <c r="H340" s="54"/>
    </row>
    <row r="341" spans="1:8" x14ac:dyDescent="0.2">
      <c r="A341" s="55" t="s">
        <v>2493</v>
      </c>
      <c r="B341" s="55" t="s">
        <v>2494</v>
      </c>
      <c r="C341" s="55" t="s">
        <v>2495</v>
      </c>
      <c r="D341" s="50" t="str">
        <f t="shared" si="4"/>
        <v>3517 - Producción de energía eléctrica de origen nuclear</v>
      </c>
      <c r="E341" s="53"/>
      <c r="F341" s="50"/>
      <c r="G341" s="51"/>
      <c r="H341" s="54"/>
    </row>
    <row r="342" spans="1:8" x14ac:dyDescent="0.2">
      <c r="A342" s="55" t="s">
        <v>2496</v>
      </c>
      <c r="B342" s="55" t="s">
        <v>2497</v>
      </c>
      <c r="C342" s="55" t="s">
        <v>2498</v>
      </c>
      <c r="D342" s="50" t="str">
        <f t="shared" si="4"/>
        <v>3518 - Producción de energía eléctrica de origen eólico</v>
      </c>
      <c r="E342" s="53"/>
      <c r="F342" s="50"/>
      <c r="G342" s="51"/>
      <c r="H342" s="54"/>
    </row>
    <row r="343" spans="1:8" x14ac:dyDescent="0.2">
      <c r="A343" s="55" t="s">
        <v>2499</v>
      </c>
      <c r="B343" s="55" t="s">
        <v>1109</v>
      </c>
      <c r="C343" s="55" t="s">
        <v>1110</v>
      </c>
      <c r="D343" s="50" t="str">
        <f t="shared" si="4"/>
        <v>3519 - Producción de energía eléctrica de otros tipos</v>
      </c>
      <c r="E343" s="53"/>
      <c r="F343" s="50"/>
      <c r="G343" s="51"/>
      <c r="H343" s="51"/>
    </row>
    <row r="344" spans="1:8" x14ac:dyDescent="0.2">
      <c r="A344" s="55" t="s">
        <v>1111</v>
      </c>
      <c r="B344" s="55" t="s">
        <v>1112</v>
      </c>
      <c r="C344" s="55" t="s">
        <v>1113</v>
      </c>
      <c r="D344" s="50" t="str">
        <f t="shared" si="4"/>
        <v>3521 - Producción de gas</v>
      </c>
      <c r="E344" s="53"/>
      <c r="F344" s="50"/>
      <c r="G344" s="51"/>
      <c r="H344" s="54"/>
    </row>
    <row r="345" spans="1:8" x14ac:dyDescent="0.2">
      <c r="A345" s="55" t="s">
        <v>1114</v>
      </c>
      <c r="B345" s="55" t="s">
        <v>1115</v>
      </c>
      <c r="C345" s="55" t="s">
        <v>1116</v>
      </c>
      <c r="D345" s="50" t="str">
        <f t="shared" si="4"/>
        <v>3522 - Distribución por tubería de combustibles gaseosos</v>
      </c>
      <c r="E345" s="53"/>
      <c r="F345" s="50"/>
      <c r="G345" s="51"/>
      <c r="H345" s="51"/>
    </row>
    <row r="346" spans="1:8" x14ac:dyDescent="0.2">
      <c r="A346" s="55" t="s">
        <v>1117</v>
      </c>
      <c r="B346" s="55" t="s">
        <v>1118</v>
      </c>
      <c r="C346" s="55" t="s">
        <v>1119</v>
      </c>
      <c r="D346" s="50" t="str">
        <f t="shared" si="4"/>
        <v>3523 - Comercio de gas por tubería</v>
      </c>
      <c r="E346" s="53"/>
      <c r="F346" s="50"/>
      <c r="G346" s="51"/>
      <c r="H346" s="54"/>
    </row>
    <row r="347" spans="1:8" x14ac:dyDescent="0.2">
      <c r="A347" s="55" t="s">
        <v>1121</v>
      </c>
      <c r="B347" s="55" t="s">
        <v>1122</v>
      </c>
      <c r="C347" s="55" t="s">
        <v>1120</v>
      </c>
      <c r="D347" s="50" t="str">
        <f t="shared" si="4"/>
        <v>3530 - Suministro de vapor y aire acondicionado</v>
      </c>
      <c r="E347" s="53"/>
      <c r="F347" s="50"/>
      <c r="G347" s="51"/>
      <c r="H347" s="54"/>
    </row>
    <row r="348" spans="1:8" x14ac:dyDescent="0.2">
      <c r="A348" s="55" t="s">
        <v>1124</v>
      </c>
      <c r="B348" s="55" t="s">
        <v>1125</v>
      </c>
      <c r="C348" s="55" t="s">
        <v>1123</v>
      </c>
      <c r="D348" s="50" t="str">
        <f t="shared" si="4"/>
        <v>3600 - Captación, depuración y distribución de agua</v>
      </c>
      <c r="E348" s="53"/>
      <c r="F348" s="50"/>
      <c r="G348" s="54"/>
      <c r="H348" s="51"/>
    </row>
    <row r="349" spans="1:8" x14ac:dyDescent="0.2">
      <c r="A349" s="55" t="s">
        <v>1127</v>
      </c>
      <c r="B349" s="55" t="s">
        <v>1128</v>
      </c>
      <c r="C349" s="55" t="s">
        <v>1126</v>
      </c>
      <c r="D349" s="50" t="str">
        <f t="shared" si="4"/>
        <v>3700 - Recogida y tratamiento de aguas residuales</v>
      </c>
      <c r="E349" s="53"/>
      <c r="F349" s="50"/>
      <c r="G349" s="51"/>
      <c r="H349" s="51"/>
    </row>
    <row r="350" spans="1:8" x14ac:dyDescent="0.2">
      <c r="A350" s="55" t="s">
        <v>1129</v>
      </c>
      <c r="B350" s="55" t="s">
        <v>1130</v>
      </c>
      <c r="C350" s="55" t="s">
        <v>2444</v>
      </c>
      <c r="D350" s="50" t="str">
        <f t="shared" si="4"/>
        <v>3811 - Recogida de residuos no peligrosos</v>
      </c>
      <c r="E350" s="53"/>
      <c r="F350" s="50"/>
      <c r="G350" s="54"/>
      <c r="H350" s="54"/>
    </row>
    <row r="351" spans="1:8" x14ac:dyDescent="0.2">
      <c r="A351" s="55" t="s">
        <v>665</v>
      </c>
      <c r="B351" s="55" t="s">
        <v>666</v>
      </c>
      <c r="C351" s="55" t="s">
        <v>667</v>
      </c>
      <c r="D351" s="50" t="str">
        <f t="shared" si="4"/>
        <v>3812 - Recogida de residuos peligrosos</v>
      </c>
      <c r="E351" s="53"/>
      <c r="F351" s="50"/>
      <c r="G351" s="51"/>
      <c r="H351" s="51"/>
    </row>
    <row r="352" spans="1:8" x14ac:dyDescent="0.2">
      <c r="A352" s="55" t="s">
        <v>668</v>
      </c>
      <c r="B352" s="55" t="s">
        <v>669</v>
      </c>
      <c r="C352" s="55" t="s">
        <v>670</v>
      </c>
      <c r="D352" s="50" t="str">
        <f t="shared" si="4"/>
        <v>3821 - Tratamiento y eliminación de residuos no peligrosos</v>
      </c>
      <c r="E352" s="53"/>
      <c r="F352" s="50"/>
      <c r="G352" s="54"/>
      <c r="H352" s="54"/>
    </row>
    <row r="353" spans="1:8" x14ac:dyDescent="0.2">
      <c r="A353" s="55" t="s">
        <v>671</v>
      </c>
      <c r="B353" s="55" t="s">
        <v>672</v>
      </c>
      <c r="C353" s="55" t="s">
        <v>673</v>
      </c>
      <c r="D353" s="50" t="str">
        <f t="shared" si="4"/>
        <v>3822 - Tratamiento y eliminación de residuos peligrosos</v>
      </c>
      <c r="E353" s="53"/>
      <c r="F353" s="50"/>
      <c r="G353" s="51"/>
      <c r="H353" s="51"/>
    </row>
    <row r="354" spans="1:8" x14ac:dyDescent="0.2">
      <c r="A354" s="55" t="s">
        <v>674</v>
      </c>
      <c r="B354" s="55" t="s">
        <v>675</v>
      </c>
      <c r="C354" s="55" t="s">
        <v>676</v>
      </c>
      <c r="D354" s="50" t="str">
        <f t="shared" si="4"/>
        <v>3831 - Separación y clasificación de materiales</v>
      </c>
      <c r="E354" s="53"/>
      <c r="F354" s="50"/>
      <c r="G354" s="51"/>
      <c r="H354" s="54"/>
    </row>
    <row r="355" spans="1:8" x14ac:dyDescent="0.2">
      <c r="A355" s="55" t="s">
        <v>677</v>
      </c>
      <c r="B355" s="55" t="s">
        <v>678</v>
      </c>
      <c r="C355" s="55" t="s">
        <v>679</v>
      </c>
      <c r="D355" s="50" t="str">
        <f t="shared" si="4"/>
        <v>3832 - Valorización de materiales ya clasificados</v>
      </c>
      <c r="E355" s="53"/>
      <c r="F355" s="50"/>
      <c r="G355" s="51"/>
      <c r="H355" s="51"/>
    </row>
    <row r="356" spans="1:8" x14ac:dyDescent="0.2">
      <c r="A356" s="55" t="s">
        <v>681</v>
      </c>
      <c r="B356" s="55" t="s">
        <v>682</v>
      </c>
      <c r="C356" s="55" t="s">
        <v>680</v>
      </c>
      <c r="D356" s="50" t="str">
        <f t="shared" si="4"/>
        <v>3900 - Actividades de descontaminación y otros servicios de gestión de residuos</v>
      </c>
      <c r="E356" s="53"/>
      <c r="F356" s="50"/>
      <c r="G356" s="51"/>
      <c r="H356" s="54"/>
    </row>
    <row r="357" spans="1:8" x14ac:dyDescent="0.2">
      <c r="A357" s="55" t="s">
        <v>684</v>
      </c>
      <c r="B357" s="55" t="s">
        <v>685</v>
      </c>
      <c r="C357" s="55" t="s">
        <v>683</v>
      </c>
      <c r="D357" s="50" t="str">
        <f t="shared" si="4"/>
        <v>4110 - Promoción inmobiliaria</v>
      </c>
      <c r="E357" s="53"/>
      <c r="F357" s="50"/>
      <c r="G357" s="51"/>
      <c r="H357" s="51"/>
    </row>
    <row r="358" spans="1:8" x14ac:dyDescent="0.2">
      <c r="A358" s="55" t="s">
        <v>686</v>
      </c>
      <c r="B358" s="55" t="s">
        <v>687</v>
      </c>
      <c r="C358" s="55" t="s">
        <v>688</v>
      </c>
      <c r="D358" s="50" t="str">
        <f t="shared" si="4"/>
        <v>4121 - Construcción de edificios residenciales</v>
      </c>
      <c r="E358" s="53"/>
      <c r="F358" s="50"/>
      <c r="G358" s="51"/>
      <c r="H358" s="51"/>
    </row>
    <row r="359" spans="1:8" x14ac:dyDescent="0.2">
      <c r="A359" s="55" t="s">
        <v>689</v>
      </c>
      <c r="B359" s="55" t="s">
        <v>690</v>
      </c>
      <c r="C359" s="55" t="s">
        <v>691</v>
      </c>
      <c r="D359" s="50" t="str">
        <f t="shared" si="4"/>
        <v>4122 - Construcción de edificios no residenciales</v>
      </c>
      <c r="E359" s="53"/>
      <c r="F359" s="50"/>
      <c r="G359" s="54"/>
      <c r="H359" s="54"/>
    </row>
    <row r="360" spans="1:8" x14ac:dyDescent="0.2">
      <c r="A360" s="55" t="s">
        <v>692</v>
      </c>
      <c r="B360" s="55" t="s">
        <v>693</v>
      </c>
      <c r="C360" s="55" t="s">
        <v>694</v>
      </c>
      <c r="D360" s="50" t="str">
        <f t="shared" si="4"/>
        <v>4211 - Construcción de carreteras y autopistas</v>
      </c>
      <c r="E360" s="53"/>
      <c r="F360" s="50"/>
      <c r="G360" s="51"/>
      <c r="H360" s="51"/>
    </row>
    <row r="361" spans="1:8" x14ac:dyDescent="0.2">
      <c r="A361" s="55" t="s">
        <v>695</v>
      </c>
      <c r="B361" s="55" t="s">
        <v>696</v>
      </c>
      <c r="C361" s="55" t="s">
        <v>697</v>
      </c>
      <c r="D361" s="50" t="str">
        <f t="shared" si="4"/>
        <v>4212 - Construcción de vías férreas de superficie y subterráneas</v>
      </c>
      <c r="E361" s="53"/>
      <c r="F361" s="50"/>
      <c r="G361" s="51"/>
      <c r="H361" s="54"/>
    </row>
    <row r="362" spans="1:8" x14ac:dyDescent="0.2">
      <c r="A362" s="55" t="s">
        <v>698</v>
      </c>
      <c r="B362" s="55" t="s">
        <v>699</v>
      </c>
      <c r="C362" s="55" t="s">
        <v>700</v>
      </c>
      <c r="D362" s="50" t="str">
        <f t="shared" si="4"/>
        <v>4213 - Construcción de puentes y túneles</v>
      </c>
      <c r="E362" s="53"/>
      <c r="F362" s="50"/>
      <c r="G362" s="51"/>
      <c r="H362" s="51"/>
    </row>
    <row r="363" spans="1:8" x14ac:dyDescent="0.2">
      <c r="A363" s="55" t="s">
        <v>701</v>
      </c>
      <c r="B363" s="55" t="s">
        <v>702</v>
      </c>
      <c r="C363" s="55" t="s">
        <v>703</v>
      </c>
      <c r="D363" s="50" t="str">
        <f t="shared" si="4"/>
        <v>4221 - Construcción de redes para fluidos</v>
      </c>
      <c r="E363" s="53"/>
      <c r="F363" s="50"/>
      <c r="G363" s="51"/>
      <c r="H363" s="54"/>
    </row>
    <row r="364" spans="1:8" x14ac:dyDescent="0.2">
      <c r="A364" s="55" t="s">
        <v>704</v>
      </c>
      <c r="B364" s="55" t="s">
        <v>705</v>
      </c>
      <c r="C364" s="55" t="s">
        <v>706</v>
      </c>
      <c r="D364" s="50" t="str">
        <f t="shared" si="4"/>
        <v>4222 - Construcción de redes eléctricas y de telecomunicaciones</v>
      </c>
      <c r="E364" s="53"/>
      <c r="F364" s="50"/>
      <c r="G364" s="51"/>
      <c r="H364" s="51"/>
    </row>
    <row r="365" spans="1:8" x14ac:dyDescent="0.2">
      <c r="A365" s="55" t="s">
        <v>707</v>
      </c>
      <c r="B365" s="55" t="s">
        <v>708</v>
      </c>
      <c r="C365" s="55" t="s">
        <v>709</v>
      </c>
      <c r="D365" s="50" t="str">
        <f t="shared" si="4"/>
        <v>4291 - Obras hidráulicas</v>
      </c>
      <c r="E365" s="53"/>
      <c r="F365" s="50"/>
      <c r="G365" s="51"/>
      <c r="H365" s="54"/>
    </row>
    <row r="366" spans="1:8" x14ac:dyDescent="0.2">
      <c r="A366" s="55" t="s">
        <v>710</v>
      </c>
      <c r="B366" s="55" t="s">
        <v>711</v>
      </c>
      <c r="C366" s="55" t="s">
        <v>712</v>
      </c>
      <c r="D366" s="50" t="str">
        <f t="shared" si="4"/>
        <v>4299 - Construcción de otros proyectos de ingeniería civil n.c.o.p.</v>
      </c>
      <c r="E366" s="53"/>
      <c r="F366" s="50"/>
      <c r="G366" s="51"/>
      <c r="H366" s="51"/>
    </row>
    <row r="367" spans="1:8" x14ac:dyDescent="0.2">
      <c r="A367" s="55" t="s">
        <v>713</v>
      </c>
      <c r="B367" s="55" t="s">
        <v>714</v>
      </c>
      <c r="C367" s="55" t="s">
        <v>715</v>
      </c>
      <c r="D367" s="50" t="str">
        <f t="shared" si="4"/>
        <v>4311 - Demolición</v>
      </c>
      <c r="E367" s="53"/>
      <c r="F367" s="50"/>
      <c r="G367" s="51"/>
      <c r="H367" s="51"/>
    </row>
    <row r="368" spans="1:8" x14ac:dyDescent="0.2">
      <c r="A368" s="55" t="s">
        <v>716</v>
      </c>
      <c r="B368" s="55" t="s">
        <v>717</v>
      </c>
      <c r="C368" s="55" t="s">
        <v>718</v>
      </c>
      <c r="D368" s="50" t="str">
        <f t="shared" si="4"/>
        <v>4312 - Preparación de terrenos</v>
      </c>
      <c r="E368" s="53"/>
      <c r="F368" s="50"/>
      <c r="G368" s="51"/>
      <c r="H368" s="51"/>
    </row>
    <row r="369" spans="1:8" x14ac:dyDescent="0.2">
      <c r="A369" s="55" t="s">
        <v>719</v>
      </c>
      <c r="B369" s="55" t="s">
        <v>720</v>
      </c>
      <c r="C369" s="55" t="s">
        <v>721</v>
      </c>
      <c r="D369" s="50" t="str">
        <f t="shared" si="4"/>
        <v>4313 - Perforaciones y sondeos</v>
      </c>
      <c r="E369" s="53"/>
      <c r="F369" s="50"/>
      <c r="G369" s="51"/>
      <c r="H369" s="54"/>
    </row>
    <row r="370" spans="1:8" x14ac:dyDescent="0.2">
      <c r="A370" s="55" t="s">
        <v>722</v>
      </c>
      <c r="B370" s="55" t="s">
        <v>723</v>
      </c>
      <c r="C370" s="55" t="s">
        <v>1045</v>
      </c>
      <c r="D370" s="50" t="str">
        <f t="shared" ref="D370:D433" si="5">A370 &amp;" - " &amp; C370</f>
        <v>4321 - Instalaciones eléctricas</v>
      </c>
      <c r="E370" s="53"/>
      <c r="F370" s="50"/>
      <c r="G370" s="54"/>
      <c r="H370" s="54"/>
    </row>
    <row r="371" spans="1:8" x14ac:dyDescent="0.2">
      <c r="A371" s="55" t="s">
        <v>1046</v>
      </c>
      <c r="B371" s="55" t="s">
        <v>1047</v>
      </c>
      <c r="C371" s="55" t="s">
        <v>1913</v>
      </c>
      <c r="D371" s="50" t="str">
        <f t="shared" si="5"/>
        <v>4322 - Fontanería, instalaciones de sistemas de calefacción y aire acondicionado</v>
      </c>
      <c r="E371" s="53"/>
      <c r="F371" s="50"/>
      <c r="G371" s="51"/>
      <c r="H371" s="51"/>
    </row>
    <row r="372" spans="1:8" x14ac:dyDescent="0.2">
      <c r="A372" s="55" t="s">
        <v>1914</v>
      </c>
      <c r="B372" s="55" t="s">
        <v>1915</v>
      </c>
      <c r="C372" s="55" t="s">
        <v>1916</v>
      </c>
      <c r="D372" s="50" t="str">
        <f t="shared" si="5"/>
        <v>4329 - Otras instalaciones en obras de construcción</v>
      </c>
      <c r="E372" s="53"/>
      <c r="F372" s="50"/>
      <c r="G372" s="51"/>
      <c r="H372" s="51"/>
    </row>
    <row r="373" spans="1:8" x14ac:dyDescent="0.2">
      <c r="A373" s="55" t="s">
        <v>1917</v>
      </c>
      <c r="B373" s="55" t="s">
        <v>1918</v>
      </c>
      <c r="C373" s="55" t="s">
        <v>1919</v>
      </c>
      <c r="D373" s="50" t="str">
        <f t="shared" si="5"/>
        <v>4331 - Revocamiento</v>
      </c>
      <c r="E373" s="53"/>
      <c r="F373" s="50"/>
      <c r="G373" s="54"/>
      <c r="H373" s="54"/>
    </row>
    <row r="374" spans="1:8" x14ac:dyDescent="0.2">
      <c r="A374" s="55" t="s">
        <v>1920</v>
      </c>
      <c r="B374" s="55" t="s">
        <v>1921</v>
      </c>
      <c r="C374" s="55" t="s">
        <v>1922</v>
      </c>
      <c r="D374" s="50" t="str">
        <f t="shared" si="5"/>
        <v>4332 - Instalación de carpintería</v>
      </c>
      <c r="E374" s="53"/>
      <c r="F374" s="50"/>
      <c r="G374" s="51"/>
      <c r="H374" s="51"/>
    </row>
    <row r="375" spans="1:8" x14ac:dyDescent="0.2">
      <c r="A375" s="55" t="s">
        <v>1923</v>
      </c>
      <c r="B375" s="55" t="s">
        <v>1924</v>
      </c>
      <c r="C375" s="55" t="s">
        <v>1925</v>
      </c>
      <c r="D375" s="50" t="str">
        <f t="shared" si="5"/>
        <v>4333 - Revestimiento de suelos y paredes</v>
      </c>
      <c r="E375" s="53"/>
      <c r="F375" s="50"/>
      <c r="G375" s="54"/>
      <c r="H375" s="54"/>
    </row>
    <row r="376" spans="1:8" x14ac:dyDescent="0.2">
      <c r="A376" s="55" t="s">
        <v>1926</v>
      </c>
      <c r="B376" s="55" t="s">
        <v>1927</v>
      </c>
      <c r="C376" s="55" t="s">
        <v>1928</v>
      </c>
      <c r="D376" s="50" t="str">
        <f t="shared" si="5"/>
        <v>4334 - Pintura y acristalamiento</v>
      </c>
      <c r="E376" s="53"/>
      <c r="F376" s="50"/>
      <c r="G376" s="51"/>
      <c r="H376" s="51"/>
    </row>
    <row r="377" spans="1:8" x14ac:dyDescent="0.2">
      <c r="A377" s="55" t="s">
        <v>1929</v>
      </c>
      <c r="B377" s="55" t="s">
        <v>1930</v>
      </c>
      <c r="C377" s="55" t="s">
        <v>1931</v>
      </c>
      <c r="D377" s="50" t="str">
        <f t="shared" si="5"/>
        <v>4339 - Otro acabado de edificios</v>
      </c>
      <c r="E377" s="53"/>
      <c r="F377" s="50"/>
      <c r="G377" s="54"/>
      <c r="H377" s="54"/>
    </row>
    <row r="378" spans="1:8" x14ac:dyDescent="0.2">
      <c r="A378" s="55" t="s">
        <v>1932</v>
      </c>
      <c r="B378" s="55" t="s">
        <v>1933</v>
      </c>
      <c r="C378" s="55" t="s">
        <v>1934</v>
      </c>
      <c r="D378" s="50" t="str">
        <f t="shared" si="5"/>
        <v>4391 - Construcción de cubiertas</v>
      </c>
      <c r="E378" s="53"/>
      <c r="F378" s="50"/>
      <c r="G378" s="51"/>
      <c r="H378" s="51"/>
    </row>
    <row r="379" spans="1:8" x14ac:dyDescent="0.2">
      <c r="A379" s="55" t="s">
        <v>1935</v>
      </c>
      <c r="B379" s="55" t="s">
        <v>1936</v>
      </c>
      <c r="C379" s="55" t="s">
        <v>757</v>
      </c>
      <c r="D379" s="50" t="str">
        <f t="shared" si="5"/>
        <v>4399 - Otras actividades de construcción especializada n.c.o.p.</v>
      </c>
      <c r="E379" s="53"/>
      <c r="F379" s="50"/>
      <c r="G379" s="51"/>
      <c r="H379" s="54"/>
    </row>
    <row r="380" spans="1:8" x14ac:dyDescent="0.2">
      <c r="A380" s="55" t="s">
        <v>758</v>
      </c>
      <c r="B380" s="55" t="s">
        <v>759</v>
      </c>
      <c r="C380" s="55" t="s">
        <v>760</v>
      </c>
      <c r="D380" s="50" t="str">
        <f t="shared" si="5"/>
        <v>4511 - Venta de automóviles y vehículos de motor ligeros</v>
      </c>
      <c r="E380" s="53"/>
      <c r="F380" s="50"/>
      <c r="G380" s="51"/>
      <c r="H380" s="51"/>
    </row>
    <row r="381" spans="1:8" x14ac:dyDescent="0.2">
      <c r="A381" s="55" t="s">
        <v>761</v>
      </c>
      <c r="B381" s="55" t="s">
        <v>762</v>
      </c>
      <c r="C381" s="55" t="s">
        <v>763</v>
      </c>
      <c r="D381" s="50" t="str">
        <f t="shared" si="5"/>
        <v>4519 - Venta de otros vehículos de motor</v>
      </c>
      <c r="E381" s="53"/>
      <c r="F381" s="50"/>
      <c r="G381" s="51"/>
      <c r="H381" s="51"/>
    </row>
    <row r="382" spans="1:8" x14ac:dyDescent="0.2">
      <c r="A382" s="55" t="s">
        <v>2285</v>
      </c>
      <c r="B382" s="55" t="s">
        <v>2286</v>
      </c>
      <c r="C382" s="55" t="s">
        <v>2284</v>
      </c>
      <c r="D382" s="50" t="str">
        <f t="shared" si="5"/>
        <v>4520 - Mantenimiento y reparación de vehículos de motor</v>
      </c>
      <c r="E382" s="53"/>
      <c r="F382" s="50"/>
      <c r="G382" s="54"/>
      <c r="H382" s="54"/>
    </row>
    <row r="383" spans="1:8" x14ac:dyDescent="0.2">
      <c r="A383" s="55" t="s">
        <v>146</v>
      </c>
      <c r="B383" s="55" t="s">
        <v>147</v>
      </c>
      <c r="C383" s="55" t="s">
        <v>148</v>
      </c>
      <c r="D383" s="50" t="str">
        <f t="shared" si="5"/>
        <v>4531 - Comercio al por mayor de repuestos y accesorios de vehículos de motor</v>
      </c>
      <c r="E383" s="53"/>
      <c r="F383" s="50"/>
      <c r="G383" s="51"/>
      <c r="H383" s="51"/>
    </row>
    <row r="384" spans="1:8" x14ac:dyDescent="0.2">
      <c r="A384" s="55" t="s">
        <v>149</v>
      </c>
      <c r="B384" s="55" t="s">
        <v>150</v>
      </c>
      <c r="C384" s="55" t="s">
        <v>2419</v>
      </c>
      <c r="D384" s="50" t="str">
        <f t="shared" si="5"/>
        <v>4532 - Comercio al por menor de repuestos y accesorios de vehículos de motor</v>
      </c>
      <c r="E384" s="53"/>
      <c r="F384" s="50"/>
      <c r="G384" s="54"/>
      <c r="H384" s="54"/>
    </row>
    <row r="385" spans="1:8" x14ac:dyDescent="0.2">
      <c r="A385" s="55" t="s">
        <v>2421</v>
      </c>
      <c r="B385" s="55" t="s">
        <v>2422</v>
      </c>
      <c r="C385" s="55" t="s">
        <v>2420</v>
      </c>
      <c r="D385" s="50" t="str">
        <f t="shared" si="5"/>
        <v>4540 - Venta, mantenimiento y reparación de motocicletas y de sus repuestos y accesorios</v>
      </c>
      <c r="E385" s="53"/>
      <c r="F385" s="50"/>
      <c r="G385" s="51"/>
      <c r="H385" s="51"/>
    </row>
    <row r="386" spans="1:8" ht="25.5" x14ac:dyDescent="0.2">
      <c r="A386" s="55" t="s">
        <v>2423</v>
      </c>
      <c r="B386" s="55" t="s">
        <v>2424</v>
      </c>
      <c r="C386" s="55" t="s">
        <v>1247</v>
      </c>
      <c r="D386" s="50" t="str">
        <f t="shared" si="5"/>
        <v>4611 - Intermediarios del comercio de materias primas agrarias, animales vivos, materias primas textiles y productos semielaborados</v>
      </c>
      <c r="E386" s="53"/>
      <c r="F386" s="50"/>
      <c r="G386" s="54"/>
      <c r="H386" s="54"/>
    </row>
    <row r="387" spans="1:8" x14ac:dyDescent="0.2">
      <c r="A387" s="55" t="s">
        <v>1248</v>
      </c>
      <c r="B387" s="55" t="s">
        <v>1249</v>
      </c>
      <c r="C387" s="55" t="s">
        <v>1250</v>
      </c>
      <c r="D387" s="50" t="str">
        <f t="shared" si="5"/>
        <v>4612 - Intermediarios del comercio de combustibles, minerales, metales y productos químicos industriales</v>
      </c>
      <c r="E387" s="53"/>
      <c r="F387" s="50"/>
      <c r="G387" s="51"/>
      <c r="H387" s="51"/>
    </row>
    <row r="388" spans="1:8" x14ac:dyDescent="0.2">
      <c r="A388" s="55" t="s">
        <v>1251</v>
      </c>
      <c r="B388" s="55" t="s">
        <v>1252</v>
      </c>
      <c r="C388" s="55" t="s">
        <v>2684</v>
      </c>
      <c r="D388" s="50" t="str">
        <f t="shared" si="5"/>
        <v>4613 - Intermediarios del comercio de la madera y materiales de construcción</v>
      </c>
      <c r="E388" s="53"/>
      <c r="F388" s="50"/>
      <c r="G388" s="51"/>
      <c r="H388" s="54"/>
    </row>
    <row r="389" spans="1:8" x14ac:dyDescent="0.2">
      <c r="A389" s="55" t="s">
        <v>2685</v>
      </c>
      <c r="B389" s="55" t="s">
        <v>2686</v>
      </c>
      <c r="C389" s="55" t="s">
        <v>106</v>
      </c>
      <c r="D389" s="50" t="str">
        <f t="shared" si="5"/>
        <v>4614 - Intermediarios del comercio de maquinaria, equipo industrial, embarcaciones y aeronaves</v>
      </c>
      <c r="E389" s="53"/>
      <c r="F389" s="50"/>
      <c r="G389" s="51"/>
      <c r="H389" s="54"/>
    </row>
    <row r="390" spans="1:8" x14ac:dyDescent="0.2">
      <c r="A390" s="55" t="s">
        <v>107</v>
      </c>
      <c r="B390" s="55" t="s">
        <v>108</v>
      </c>
      <c r="C390" s="55" t="s">
        <v>109</v>
      </c>
      <c r="D390" s="50" t="str">
        <f t="shared" si="5"/>
        <v>4615 - Intermediarios del comercio de muebles, artículos para el hogar y ferretería</v>
      </c>
      <c r="E390" s="53"/>
      <c r="F390" s="50"/>
      <c r="G390" s="51"/>
      <c r="H390" s="51"/>
    </row>
    <row r="391" spans="1:8" x14ac:dyDescent="0.2">
      <c r="A391" s="55" t="s">
        <v>110</v>
      </c>
      <c r="B391" s="55" t="s">
        <v>111</v>
      </c>
      <c r="C391" s="55" t="s">
        <v>112</v>
      </c>
      <c r="D391" s="50" t="str">
        <f t="shared" si="5"/>
        <v>4616 - Intermediarios del comercio de textiles, prendas de vestir, peletería, calzado y artículos de cuero</v>
      </c>
      <c r="E391" s="53"/>
      <c r="F391" s="50"/>
      <c r="G391" s="51"/>
      <c r="H391" s="51"/>
    </row>
    <row r="392" spans="1:8" x14ac:dyDescent="0.2">
      <c r="A392" s="55" t="s">
        <v>113</v>
      </c>
      <c r="B392" s="55" t="s">
        <v>114</v>
      </c>
      <c r="C392" s="55" t="s">
        <v>127</v>
      </c>
      <c r="D392" s="50" t="str">
        <f t="shared" si="5"/>
        <v>4617 - Intermediarios del comercio de productos alimenticios, bebidas y tabaco</v>
      </c>
      <c r="E392" s="53"/>
      <c r="F392" s="50"/>
      <c r="G392" s="54"/>
      <c r="H392" s="54"/>
    </row>
    <row r="393" spans="1:8" x14ac:dyDescent="0.2">
      <c r="A393" s="55" t="s">
        <v>128</v>
      </c>
      <c r="B393" s="55" t="s">
        <v>129</v>
      </c>
      <c r="C393" s="55" t="s">
        <v>130</v>
      </c>
      <c r="D393" s="50" t="str">
        <f t="shared" si="5"/>
        <v>4618 - Intermediarios del comercio especializados en la venta de otros productos específicos</v>
      </c>
      <c r="E393" s="53"/>
      <c r="F393" s="50"/>
      <c r="G393" s="51"/>
      <c r="H393" s="51"/>
    </row>
    <row r="394" spans="1:8" x14ac:dyDescent="0.2">
      <c r="A394" s="55" t="s">
        <v>131</v>
      </c>
      <c r="B394" s="55" t="s">
        <v>132</v>
      </c>
      <c r="C394" s="55" t="s">
        <v>133</v>
      </c>
      <c r="D394" s="50" t="str">
        <f t="shared" si="5"/>
        <v>4619 - Intermediarios del comercio de productos diversos</v>
      </c>
      <c r="E394" s="53"/>
      <c r="F394" s="50"/>
      <c r="G394" s="51"/>
      <c r="H394" s="54"/>
    </row>
    <row r="395" spans="1:8" x14ac:dyDescent="0.2">
      <c r="A395" s="55" t="s">
        <v>134</v>
      </c>
      <c r="B395" s="55" t="s">
        <v>135</v>
      </c>
      <c r="C395" s="55" t="s">
        <v>136</v>
      </c>
      <c r="D395" s="50" t="str">
        <f t="shared" si="5"/>
        <v>4621 - Comercio al por mayor de cereales, tabaco en rama, simientes y alimentos para animales</v>
      </c>
      <c r="E395" s="53"/>
      <c r="F395" s="50"/>
      <c r="G395" s="51"/>
      <c r="H395" s="51"/>
    </row>
    <row r="396" spans="1:8" x14ac:dyDescent="0.2">
      <c r="A396" s="55" t="s">
        <v>137</v>
      </c>
      <c r="B396" s="55" t="s">
        <v>138</v>
      </c>
      <c r="C396" s="55" t="s">
        <v>139</v>
      </c>
      <c r="D396" s="50" t="str">
        <f t="shared" si="5"/>
        <v>4622 - Comercio al por mayor de flores y plantas</v>
      </c>
      <c r="E396" s="53"/>
      <c r="F396" s="50"/>
      <c r="G396" s="51"/>
      <c r="H396" s="51"/>
    </row>
    <row r="397" spans="1:8" x14ac:dyDescent="0.2">
      <c r="A397" s="55" t="s">
        <v>140</v>
      </c>
      <c r="B397" s="55" t="s">
        <v>141</v>
      </c>
      <c r="C397" s="55" t="s">
        <v>142</v>
      </c>
      <c r="D397" s="50" t="str">
        <f t="shared" si="5"/>
        <v>4623 - Comercio al por mayor de animales vivos</v>
      </c>
      <c r="E397" s="53"/>
      <c r="F397" s="50"/>
      <c r="G397" s="51"/>
      <c r="H397" s="51"/>
    </row>
    <row r="398" spans="1:8" x14ac:dyDescent="0.2">
      <c r="A398" s="55" t="s">
        <v>143</v>
      </c>
      <c r="B398" s="55" t="s">
        <v>144</v>
      </c>
      <c r="C398" s="55" t="s">
        <v>145</v>
      </c>
      <c r="D398" s="50" t="str">
        <f t="shared" si="5"/>
        <v>4624 - Comercio al por mayor de cueros y pieles</v>
      </c>
      <c r="E398" s="53"/>
      <c r="F398" s="50"/>
      <c r="G398" s="54"/>
      <c r="H398" s="54"/>
    </row>
    <row r="399" spans="1:8" x14ac:dyDescent="0.2">
      <c r="A399" s="55" t="s">
        <v>1253</v>
      </c>
      <c r="B399" s="55" t="s">
        <v>1254</v>
      </c>
      <c r="C399" s="55" t="s">
        <v>1255</v>
      </c>
      <c r="D399" s="50" t="str">
        <f t="shared" si="5"/>
        <v>4631 - Comercio al por mayor de frutas y hortalizas</v>
      </c>
      <c r="E399" s="53"/>
      <c r="F399" s="50"/>
      <c r="G399" s="51"/>
      <c r="H399" s="51"/>
    </row>
    <row r="400" spans="1:8" x14ac:dyDescent="0.2">
      <c r="A400" s="55" t="s">
        <v>1256</v>
      </c>
      <c r="B400" s="55" t="s">
        <v>1257</v>
      </c>
      <c r="C400" s="55" t="s">
        <v>1258</v>
      </c>
      <c r="D400" s="50" t="str">
        <f t="shared" si="5"/>
        <v>4632 - Comercio al por mayor de carne y productos cárnicos</v>
      </c>
      <c r="E400" s="53"/>
      <c r="F400" s="50"/>
      <c r="G400" s="51"/>
      <c r="H400" s="54"/>
    </row>
    <row r="401" spans="1:8" x14ac:dyDescent="0.2">
      <c r="A401" s="55" t="s">
        <v>1259</v>
      </c>
      <c r="B401" s="55" t="s">
        <v>1260</v>
      </c>
      <c r="C401" s="55" t="s">
        <v>1261</v>
      </c>
      <c r="D401" s="50" t="str">
        <f t="shared" si="5"/>
        <v>4633 - Comercio al por mayor de productos lácteos, huevos, aceites y grasas comestibles</v>
      </c>
      <c r="E401" s="53"/>
      <c r="F401" s="50"/>
      <c r="G401" s="51"/>
      <c r="H401" s="51"/>
    </row>
    <row r="402" spans="1:8" x14ac:dyDescent="0.2">
      <c r="A402" s="55" t="s">
        <v>1262</v>
      </c>
      <c r="B402" s="55" t="s">
        <v>1263</v>
      </c>
      <c r="C402" s="55" t="s">
        <v>2578</v>
      </c>
      <c r="D402" s="50" t="str">
        <f t="shared" si="5"/>
        <v>4634 - Comercio al por mayor de bebidas</v>
      </c>
      <c r="E402" s="53"/>
      <c r="F402" s="50"/>
      <c r="G402" s="51"/>
      <c r="H402" s="54"/>
    </row>
    <row r="403" spans="1:8" x14ac:dyDescent="0.2">
      <c r="A403" s="55" t="s">
        <v>2579</v>
      </c>
      <c r="B403" s="55" t="s">
        <v>2580</v>
      </c>
      <c r="C403" s="55" t="s">
        <v>2581</v>
      </c>
      <c r="D403" s="50" t="str">
        <f t="shared" si="5"/>
        <v>4635 - Comercio al por mayor de productos del tabaco</v>
      </c>
      <c r="E403" s="53"/>
      <c r="F403" s="50"/>
      <c r="G403" s="54"/>
      <c r="H403" s="54"/>
    </row>
    <row r="404" spans="1:8" x14ac:dyDescent="0.2">
      <c r="A404" s="55" t="s">
        <v>2582</v>
      </c>
      <c r="B404" s="55" t="s">
        <v>2583</v>
      </c>
      <c r="C404" s="55" t="s">
        <v>2584</v>
      </c>
      <c r="D404" s="50" t="str">
        <f t="shared" si="5"/>
        <v>4636 - Comercio al por mayor de azúcar, chocolate y confitería</v>
      </c>
      <c r="E404" s="53"/>
      <c r="F404" s="50"/>
      <c r="G404" s="51"/>
      <c r="H404" s="51"/>
    </row>
    <row r="405" spans="1:8" x14ac:dyDescent="0.2">
      <c r="A405" s="55" t="s">
        <v>2585</v>
      </c>
      <c r="B405" s="55" t="s">
        <v>2586</v>
      </c>
      <c r="C405" s="55" t="s">
        <v>2587</v>
      </c>
      <c r="D405" s="50" t="str">
        <f t="shared" si="5"/>
        <v>4637 - Comercio al por mayor de café, té, cacao y especias</v>
      </c>
      <c r="E405" s="53"/>
      <c r="F405" s="50"/>
      <c r="G405" s="51"/>
      <c r="H405" s="51"/>
    </row>
    <row r="406" spans="1:8" x14ac:dyDescent="0.2">
      <c r="A406" s="55" t="s">
        <v>2588</v>
      </c>
      <c r="B406" s="55" t="s">
        <v>2589</v>
      </c>
      <c r="C406" s="55" t="s">
        <v>2590</v>
      </c>
      <c r="D406" s="50" t="str">
        <f t="shared" si="5"/>
        <v>4638 - Comercio al por mayor de pescados y mariscos y otros productos alimenticios</v>
      </c>
      <c r="E406" s="53"/>
      <c r="F406" s="50"/>
      <c r="G406" s="54"/>
      <c r="H406" s="54"/>
    </row>
    <row r="407" spans="1:8" x14ac:dyDescent="0.2">
      <c r="A407" s="55" t="s">
        <v>2591</v>
      </c>
      <c r="B407" s="55" t="s">
        <v>2592</v>
      </c>
      <c r="C407" s="55" t="s">
        <v>2593</v>
      </c>
      <c r="D407" s="50" t="str">
        <f t="shared" si="5"/>
        <v>4639 - Comercio al por mayor, no especializado, de productos alimenticios, bebidas y tabaco</v>
      </c>
      <c r="E407" s="53"/>
      <c r="F407" s="50"/>
      <c r="G407" s="51"/>
      <c r="H407" s="51"/>
    </row>
    <row r="408" spans="1:8" x14ac:dyDescent="0.2">
      <c r="A408" s="55" t="s">
        <v>2594</v>
      </c>
      <c r="B408" s="55" t="s">
        <v>2595</v>
      </c>
      <c r="C408" s="55" t="s">
        <v>2596</v>
      </c>
      <c r="D408" s="50" t="str">
        <f t="shared" si="5"/>
        <v>4641 - Comercio al por mayor de textiles</v>
      </c>
      <c r="E408" s="53"/>
      <c r="F408" s="50"/>
      <c r="G408" s="51"/>
      <c r="H408" s="51"/>
    </row>
    <row r="409" spans="1:8" x14ac:dyDescent="0.2">
      <c r="A409" s="55" t="s">
        <v>2597</v>
      </c>
      <c r="B409" s="55" t="s">
        <v>2598</v>
      </c>
      <c r="C409" s="55" t="s">
        <v>2599</v>
      </c>
      <c r="D409" s="50" t="str">
        <f t="shared" si="5"/>
        <v>4642 - Comercio al por mayor de prendas de vestir y calzado</v>
      </c>
      <c r="E409" s="53"/>
      <c r="F409" s="50"/>
      <c r="G409" s="51"/>
      <c r="H409" s="51"/>
    </row>
    <row r="410" spans="1:8" x14ac:dyDescent="0.2">
      <c r="A410" s="55" t="s">
        <v>2600</v>
      </c>
      <c r="B410" s="55" t="s">
        <v>2601</v>
      </c>
      <c r="C410" s="55" t="s">
        <v>187</v>
      </c>
      <c r="D410" s="50" t="str">
        <f t="shared" si="5"/>
        <v>4643 - Comercio al por mayor de aparatos electrodomésticos</v>
      </c>
      <c r="E410" s="53"/>
      <c r="F410" s="50"/>
      <c r="G410" s="51"/>
      <c r="H410" s="51"/>
    </row>
    <row r="411" spans="1:8" x14ac:dyDescent="0.2">
      <c r="A411" s="55" t="s">
        <v>188</v>
      </c>
      <c r="B411" s="55" t="s">
        <v>189</v>
      </c>
      <c r="C411" s="55" t="s">
        <v>190</v>
      </c>
      <c r="D411" s="50" t="str">
        <f t="shared" si="5"/>
        <v>4644 - Comercio al por mayor de porcelana, cristalería y artículos de limpieza</v>
      </c>
      <c r="E411" s="53"/>
      <c r="F411" s="50"/>
      <c r="G411" s="51"/>
      <c r="H411" s="51"/>
    </row>
    <row r="412" spans="1:8" x14ac:dyDescent="0.2">
      <c r="A412" s="55" t="s">
        <v>191</v>
      </c>
      <c r="B412" s="55" t="s">
        <v>1211</v>
      </c>
      <c r="C412" s="55" t="s">
        <v>1212</v>
      </c>
      <c r="D412" s="50" t="str">
        <f t="shared" si="5"/>
        <v>4645 - Comercio al por mayor de productos perfumería y cosmética</v>
      </c>
      <c r="E412" s="53"/>
      <c r="F412" s="50"/>
      <c r="G412" s="54"/>
      <c r="H412" s="54"/>
    </row>
    <row r="413" spans="1:8" x14ac:dyDescent="0.2">
      <c r="A413" s="55" t="s">
        <v>1213</v>
      </c>
      <c r="B413" s="55" t="s">
        <v>1214</v>
      </c>
      <c r="C413" s="55" t="s">
        <v>1215</v>
      </c>
      <c r="D413" s="50" t="str">
        <f t="shared" si="5"/>
        <v>4646 - Comercio al por mayor de productos farmacéuticos</v>
      </c>
      <c r="E413" s="53"/>
      <c r="F413" s="50"/>
      <c r="G413" s="51"/>
      <c r="H413" s="51"/>
    </row>
    <row r="414" spans="1:8" x14ac:dyDescent="0.2">
      <c r="A414" s="55" t="s">
        <v>1216</v>
      </c>
      <c r="B414" s="55" t="s">
        <v>1217</v>
      </c>
      <c r="C414" s="55" t="s">
        <v>1218</v>
      </c>
      <c r="D414" s="50" t="str">
        <f t="shared" si="5"/>
        <v>4647 - Comercio al por mayor de muebles, alfombras y aparatos de iluminación</v>
      </c>
      <c r="E414" s="53"/>
      <c r="F414" s="50"/>
      <c r="G414" s="51"/>
      <c r="H414" s="51"/>
    </row>
    <row r="415" spans="1:8" x14ac:dyDescent="0.2">
      <c r="A415" s="55" t="s">
        <v>1219</v>
      </c>
      <c r="B415" s="55" t="s">
        <v>1220</v>
      </c>
      <c r="C415" s="55" t="s">
        <v>152</v>
      </c>
      <c r="D415" s="50" t="str">
        <f t="shared" si="5"/>
        <v>4648 - Comercio al por mayor de artículos de relojería y joyería</v>
      </c>
      <c r="E415" s="53"/>
      <c r="F415" s="50"/>
      <c r="G415" s="51"/>
      <c r="H415" s="51"/>
    </row>
    <row r="416" spans="1:8" x14ac:dyDescent="0.2">
      <c r="A416" s="55" t="s">
        <v>153</v>
      </c>
      <c r="B416" s="55" t="s">
        <v>154</v>
      </c>
      <c r="C416" s="55" t="s">
        <v>76</v>
      </c>
      <c r="D416" s="50" t="str">
        <f t="shared" si="5"/>
        <v>4649 - Comercio al por mayor de otros artículos de uso doméstico</v>
      </c>
      <c r="E416" s="53"/>
      <c r="F416" s="50"/>
      <c r="G416" s="51"/>
      <c r="H416" s="51"/>
    </row>
    <row r="417" spans="1:8" x14ac:dyDescent="0.2">
      <c r="A417" s="55" t="s">
        <v>77</v>
      </c>
      <c r="B417" s="55" t="s">
        <v>78</v>
      </c>
      <c r="C417" s="55" t="s">
        <v>1362</v>
      </c>
      <c r="D417" s="50" t="str">
        <f t="shared" si="5"/>
        <v>4651 - Comercio al por mayor de ordenadores, equipos periféricos y programas informáticos</v>
      </c>
      <c r="E417" s="53"/>
      <c r="F417" s="50"/>
      <c r="G417" s="51"/>
      <c r="H417" s="51"/>
    </row>
    <row r="418" spans="1:8" x14ac:dyDescent="0.2">
      <c r="A418" s="55" t="s">
        <v>1363</v>
      </c>
      <c r="B418" s="55" t="s">
        <v>1364</v>
      </c>
      <c r="C418" s="55" t="s">
        <v>1196</v>
      </c>
      <c r="D418" s="50" t="str">
        <f t="shared" si="5"/>
        <v>4652 - Comercio al por mayor de equipos electrónicos y de telecomunicaciones y sus componentes</v>
      </c>
      <c r="E418" s="53"/>
      <c r="F418" s="50"/>
      <c r="G418" s="51"/>
      <c r="H418" s="51"/>
    </row>
    <row r="419" spans="1:8" x14ac:dyDescent="0.2">
      <c r="A419" s="55" t="s">
        <v>1197</v>
      </c>
      <c r="B419" s="55" t="s">
        <v>1198</v>
      </c>
      <c r="C419" s="55" t="s">
        <v>1199</v>
      </c>
      <c r="D419" s="50" t="str">
        <f t="shared" si="5"/>
        <v>4661 - Comercio al por mayor de maquinaria, equipos y suministros agrícolas</v>
      </c>
      <c r="E419" s="53"/>
      <c r="F419" s="50"/>
      <c r="G419" s="54"/>
      <c r="H419" s="54"/>
    </row>
    <row r="420" spans="1:8" x14ac:dyDescent="0.2">
      <c r="A420" s="55" t="s">
        <v>1200</v>
      </c>
      <c r="B420" s="55" t="s">
        <v>1201</v>
      </c>
      <c r="C420" s="55" t="s">
        <v>1202</v>
      </c>
      <c r="D420" s="50" t="str">
        <f t="shared" si="5"/>
        <v>4662 - Comercio al por mayor de máquinas herramienta</v>
      </c>
      <c r="E420" s="53"/>
      <c r="F420" s="50"/>
      <c r="G420" s="51"/>
      <c r="H420" s="51"/>
    </row>
    <row r="421" spans="1:8" x14ac:dyDescent="0.2">
      <c r="A421" s="55" t="s">
        <v>1203</v>
      </c>
      <c r="B421" s="55" t="s">
        <v>1204</v>
      </c>
      <c r="C421" s="55" t="s">
        <v>1205</v>
      </c>
      <c r="D421" s="50" t="str">
        <f t="shared" si="5"/>
        <v>4663 - Comercio al por mayor de maquinaria para la minería, la construcción y la ingeniería civil</v>
      </c>
      <c r="E421" s="53"/>
      <c r="F421" s="50"/>
      <c r="G421" s="51"/>
      <c r="H421" s="54"/>
    </row>
    <row r="422" spans="1:8" x14ac:dyDescent="0.2">
      <c r="A422" s="55" t="s">
        <v>1206</v>
      </c>
      <c r="B422" s="55" t="s">
        <v>1207</v>
      </c>
      <c r="C422" s="55" t="s">
        <v>1208</v>
      </c>
      <c r="D422" s="50" t="str">
        <f t="shared" si="5"/>
        <v>4664 - Comercio al por mayor de maquinaria para la industria textil y de máquinas de coser y tricotar</v>
      </c>
      <c r="E422" s="53"/>
      <c r="F422" s="50"/>
      <c r="G422" s="51"/>
      <c r="H422" s="51"/>
    </row>
    <row r="423" spans="1:8" x14ac:dyDescent="0.2">
      <c r="A423" s="55" t="s">
        <v>1209</v>
      </c>
      <c r="B423" s="55" t="s">
        <v>1210</v>
      </c>
      <c r="C423" s="55" t="s">
        <v>957</v>
      </c>
      <c r="D423" s="50" t="str">
        <f t="shared" si="5"/>
        <v>4665 - Comercio al por mayor de muebles de oficina</v>
      </c>
      <c r="E423" s="53"/>
      <c r="F423" s="50"/>
      <c r="G423" s="51"/>
      <c r="H423" s="51"/>
    </row>
    <row r="424" spans="1:8" x14ac:dyDescent="0.2">
      <c r="A424" s="55" t="s">
        <v>958</v>
      </c>
      <c r="B424" s="55" t="s">
        <v>959</v>
      </c>
      <c r="C424" s="55" t="s">
        <v>960</v>
      </c>
      <c r="D424" s="50" t="str">
        <f t="shared" si="5"/>
        <v>4666 - Comercio al por mayor de otra maquinaria y equipo de oficina</v>
      </c>
      <c r="E424" s="53"/>
      <c r="F424" s="50"/>
      <c r="G424" s="51"/>
      <c r="H424" s="54"/>
    </row>
    <row r="425" spans="1:8" x14ac:dyDescent="0.2">
      <c r="A425" s="55" t="s">
        <v>961</v>
      </c>
      <c r="B425" s="55" t="s">
        <v>962</v>
      </c>
      <c r="C425" s="55" t="s">
        <v>963</v>
      </c>
      <c r="D425" s="50" t="str">
        <f t="shared" si="5"/>
        <v>4669 - Comercio al por mayor de otra maquinaria y equipo</v>
      </c>
      <c r="E425" s="53"/>
      <c r="F425" s="50"/>
      <c r="G425" s="51"/>
      <c r="H425" s="51"/>
    </row>
    <row r="426" spans="1:8" x14ac:dyDescent="0.2">
      <c r="A426" s="55" t="s">
        <v>1221</v>
      </c>
      <c r="B426" s="55" t="s">
        <v>1222</v>
      </c>
      <c r="C426" s="55" t="s">
        <v>1223</v>
      </c>
      <c r="D426" s="50" t="str">
        <f t="shared" si="5"/>
        <v>4671 - Comercio al por mayor de combustibles sólidos, líquidos y gaseosos, y productos similares</v>
      </c>
      <c r="E426" s="53"/>
      <c r="F426" s="50"/>
      <c r="G426" s="51"/>
      <c r="H426" s="51"/>
    </row>
    <row r="427" spans="1:8" x14ac:dyDescent="0.2">
      <c r="A427" s="55" t="s">
        <v>1224</v>
      </c>
      <c r="B427" s="55" t="s">
        <v>1225</v>
      </c>
      <c r="C427" s="55" t="s">
        <v>1226</v>
      </c>
      <c r="D427" s="50" t="str">
        <f t="shared" si="5"/>
        <v>4672 - Comercio al por mayor de metales y minerales metálicos</v>
      </c>
      <c r="E427" s="53"/>
      <c r="F427" s="50"/>
      <c r="G427" s="51"/>
      <c r="H427" s="51"/>
    </row>
    <row r="428" spans="1:8" x14ac:dyDescent="0.2">
      <c r="A428" s="55" t="s">
        <v>1227</v>
      </c>
      <c r="B428" s="55" t="s">
        <v>1228</v>
      </c>
      <c r="C428" s="55" t="s">
        <v>1229</v>
      </c>
      <c r="D428" s="50" t="str">
        <f t="shared" si="5"/>
        <v>4673 - Comercio al por mayor de madera, materiales de construcción y aparatos sanitarios</v>
      </c>
      <c r="E428" s="53"/>
      <c r="F428" s="50"/>
      <c r="G428" s="51"/>
      <c r="H428" s="51"/>
    </row>
    <row r="429" spans="1:8" x14ac:dyDescent="0.2">
      <c r="A429" s="55" t="s">
        <v>1230</v>
      </c>
      <c r="B429" s="55" t="s">
        <v>1231</v>
      </c>
      <c r="C429" s="55" t="s">
        <v>1232</v>
      </c>
      <c r="D429" s="50" t="str">
        <f t="shared" si="5"/>
        <v>4674 - Comercio al por mayor de ferretería, fontanería y calefacción</v>
      </c>
      <c r="E429" s="53"/>
      <c r="F429" s="50"/>
      <c r="G429" s="51"/>
      <c r="H429" s="54"/>
    </row>
    <row r="430" spans="1:8" x14ac:dyDescent="0.2">
      <c r="A430" s="55" t="s">
        <v>1233</v>
      </c>
      <c r="B430" s="55" t="s">
        <v>1234</v>
      </c>
      <c r="C430" s="55" t="s">
        <v>1235</v>
      </c>
      <c r="D430" s="50" t="str">
        <f t="shared" si="5"/>
        <v>4675 - Comercio al por mayor de productos químicos</v>
      </c>
      <c r="E430" s="53"/>
      <c r="F430" s="50"/>
      <c r="G430" s="51"/>
      <c r="H430" s="54"/>
    </row>
    <row r="431" spans="1:8" x14ac:dyDescent="0.2">
      <c r="A431" s="55" t="s">
        <v>1236</v>
      </c>
      <c r="B431" s="55" t="s">
        <v>1237</v>
      </c>
      <c r="C431" s="55" t="s">
        <v>1238</v>
      </c>
      <c r="D431" s="50" t="str">
        <f t="shared" si="5"/>
        <v>4676 - Comercio al por mayor de otros productos semielaborados</v>
      </c>
      <c r="E431" s="53"/>
      <c r="F431" s="50"/>
      <c r="G431" s="51"/>
      <c r="H431" s="51"/>
    </row>
    <row r="432" spans="1:8" x14ac:dyDescent="0.2">
      <c r="A432" s="55" t="s">
        <v>1239</v>
      </c>
      <c r="B432" s="55" t="s">
        <v>1240</v>
      </c>
      <c r="C432" s="55" t="s">
        <v>1241</v>
      </c>
      <c r="D432" s="50" t="str">
        <f t="shared" si="5"/>
        <v>4677 - Comercio al por mayor de chatarra y productos de desecho</v>
      </c>
      <c r="E432" s="53"/>
      <c r="F432" s="50"/>
      <c r="G432" s="51"/>
      <c r="H432" s="51"/>
    </row>
    <row r="433" spans="1:8" x14ac:dyDescent="0.2">
      <c r="A433" s="55" t="s">
        <v>1243</v>
      </c>
      <c r="B433" s="55" t="s">
        <v>1244</v>
      </c>
      <c r="C433" s="55" t="s">
        <v>1242</v>
      </c>
      <c r="D433" s="50" t="str">
        <f t="shared" si="5"/>
        <v>4690 - Comercio al por mayor no especializado</v>
      </c>
      <c r="E433" s="53"/>
      <c r="F433" s="50"/>
      <c r="G433" s="54"/>
      <c r="H433" s="54"/>
    </row>
    <row r="434" spans="1:8" ht="25.5" x14ac:dyDescent="0.2">
      <c r="A434" s="55" t="s">
        <v>1245</v>
      </c>
      <c r="B434" s="55" t="s">
        <v>1246</v>
      </c>
      <c r="C434" s="55" t="s">
        <v>1269</v>
      </c>
      <c r="D434" s="50" t="str">
        <f t="shared" ref="D434:D497" si="6">A434 &amp;" - " &amp; C434</f>
        <v>4711 - Comercio al por menor en establecimientos no especializados, con predominio en productos alimenticios, bebidas y tabaco</v>
      </c>
      <c r="E434" s="53"/>
      <c r="F434" s="50"/>
      <c r="G434" s="51"/>
      <c r="H434" s="51"/>
    </row>
    <row r="435" spans="1:8" x14ac:dyDescent="0.2">
      <c r="A435" s="55" t="s">
        <v>1270</v>
      </c>
      <c r="B435" s="55" t="s">
        <v>1271</v>
      </c>
      <c r="C435" s="55" t="s">
        <v>2631</v>
      </c>
      <c r="D435" s="50" t="str">
        <f t="shared" si="6"/>
        <v>4719 - Otro comercio al por menor en establecimientos no especializados</v>
      </c>
      <c r="E435" s="53"/>
      <c r="F435" s="50"/>
      <c r="G435" s="54"/>
      <c r="H435" s="54"/>
    </row>
    <row r="436" spans="1:8" x14ac:dyDescent="0.2">
      <c r="A436" s="55" t="s">
        <v>2632</v>
      </c>
      <c r="B436" s="55" t="s">
        <v>2633</v>
      </c>
      <c r="C436" s="55" t="s">
        <v>2634</v>
      </c>
      <c r="D436" s="50" t="str">
        <f t="shared" si="6"/>
        <v>4721 - Comercio al por menor de frutas y hortalizas en establecimientos especializados</v>
      </c>
      <c r="E436" s="53"/>
      <c r="F436" s="50"/>
      <c r="G436" s="51"/>
      <c r="H436" s="51"/>
    </row>
    <row r="437" spans="1:8" x14ac:dyDescent="0.2">
      <c r="A437" s="55" t="s">
        <v>2635</v>
      </c>
      <c r="B437" s="55" t="s">
        <v>2636</v>
      </c>
      <c r="C437" s="55" t="s">
        <v>2637</v>
      </c>
      <c r="D437" s="50" t="str">
        <f t="shared" si="6"/>
        <v>4722 - Comercio al por menor de carne y productos cárnicos en establecimientos especializados</v>
      </c>
      <c r="E437" s="53"/>
      <c r="F437" s="50"/>
      <c r="G437" s="54"/>
      <c r="H437" s="54"/>
    </row>
    <row r="438" spans="1:8" x14ac:dyDescent="0.2">
      <c r="A438" s="55" t="s">
        <v>2638</v>
      </c>
      <c r="B438" s="55" t="s">
        <v>2639</v>
      </c>
      <c r="C438" s="55" t="s">
        <v>2640</v>
      </c>
      <c r="D438" s="50" t="str">
        <f t="shared" si="6"/>
        <v>4723 - Comercio al por menor de pescados y mariscos en establecimientos especializados</v>
      </c>
      <c r="E438" s="53"/>
      <c r="F438" s="50"/>
      <c r="G438" s="51"/>
      <c r="H438" s="51"/>
    </row>
    <row r="439" spans="1:8" ht="25.5" x14ac:dyDescent="0.2">
      <c r="A439" s="55" t="s">
        <v>2641</v>
      </c>
      <c r="B439" s="55" t="s">
        <v>2552</v>
      </c>
      <c r="C439" s="55" t="s">
        <v>2553</v>
      </c>
      <c r="D439" s="50" t="str">
        <f t="shared" si="6"/>
        <v>4724 - Comercio al por menor de pan y productos de panadería, confitería y pastelería en establecimientos especializados</v>
      </c>
      <c r="E439" s="53"/>
      <c r="F439" s="50"/>
      <c r="G439" s="51"/>
      <c r="H439" s="51"/>
    </row>
    <row r="440" spans="1:8" x14ac:dyDescent="0.2">
      <c r="A440" s="55" t="s">
        <v>2554</v>
      </c>
      <c r="B440" s="55" t="s">
        <v>2555</v>
      </c>
      <c r="C440" s="55" t="s">
        <v>2654</v>
      </c>
      <c r="D440" s="50" t="str">
        <f t="shared" si="6"/>
        <v>4725 - Comercio al por menor de bebidas en establecimientos especializados</v>
      </c>
      <c r="E440" s="53"/>
      <c r="F440" s="50"/>
      <c r="G440" s="51"/>
      <c r="H440" s="54"/>
    </row>
    <row r="441" spans="1:8" x14ac:dyDescent="0.2">
      <c r="A441" s="55" t="s">
        <v>2655</v>
      </c>
      <c r="B441" s="55" t="s">
        <v>2656</v>
      </c>
      <c r="C441" s="55" t="s">
        <v>2657</v>
      </c>
      <c r="D441" s="50" t="str">
        <f t="shared" si="6"/>
        <v>4726 - Comercio al por menor de productos de tabaco en establecimientos especializados</v>
      </c>
      <c r="E441" s="53"/>
      <c r="F441" s="50"/>
      <c r="G441" s="51"/>
      <c r="H441" s="54"/>
    </row>
    <row r="442" spans="1:8" x14ac:dyDescent="0.2">
      <c r="A442" s="55" t="s">
        <v>2658</v>
      </c>
      <c r="B442" s="55" t="s">
        <v>2659</v>
      </c>
      <c r="C442" s="55" t="s">
        <v>2660</v>
      </c>
      <c r="D442" s="50" t="str">
        <f t="shared" si="6"/>
        <v>4729 - Otro comercio al por menor de productos alimenticios en establecimientos especializados</v>
      </c>
      <c r="E442" s="53"/>
      <c r="F442" s="50"/>
      <c r="G442" s="51"/>
      <c r="H442" s="51"/>
    </row>
    <row r="443" spans="1:8" x14ac:dyDescent="0.2">
      <c r="A443" s="55" t="s">
        <v>2662</v>
      </c>
      <c r="B443" s="55" t="s">
        <v>2663</v>
      </c>
      <c r="C443" s="55" t="s">
        <v>2661</v>
      </c>
      <c r="D443" s="50" t="str">
        <f t="shared" si="6"/>
        <v>4730 - Comercio al por menor de combustible para la automoción en establecimientos especializados</v>
      </c>
      <c r="E443" s="53"/>
      <c r="F443" s="50"/>
      <c r="G443" s="51"/>
      <c r="H443" s="51"/>
    </row>
    <row r="444" spans="1:8" ht="25.5" x14ac:dyDescent="0.2">
      <c r="A444" s="55" t="s">
        <v>2664</v>
      </c>
      <c r="B444" s="55" t="s">
        <v>2665</v>
      </c>
      <c r="C444" s="55" t="s">
        <v>2666</v>
      </c>
      <c r="D444" s="50" t="str">
        <f t="shared" si="6"/>
        <v>4741 - Comercio al por menor de ordenadores, equipos periféricos y programas informáticos en establecimientos especializados</v>
      </c>
      <c r="E444" s="53"/>
      <c r="F444" s="50"/>
      <c r="G444" s="54"/>
      <c r="H444" s="54"/>
    </row>
    <row r="445" spans="1:8" x14ac:dyDescent="0.2">
      <c r="A445" s="55" t="s">
        <v>2667</v>
      </c>
      <c r="B445" s="55" t="s">
        <v>2668</v>
      </c>
      <c r="C445" s="55" t="s">
        <v>2669</v>
      </c>
      <c r="D445" s="50" t="str">
        <f t="shared" si="6"/>
        <v>4742 - Comercio al por menor de equipos de telecomunicaciones en establecimientos especializados</v>
      </c>
      <c r="E445" s="53"/>
      <c r="F445" s="50"/>
      <c r="G445" s="51"/>
      <c r="H445" s="51"/>
    </row>
    <row r="446" spans="1:8" x14ac:dyDescent="0.2">
      <c r="A446" s="55" t="s">
        <v>193</v>
      </c>
      <c r="B446" s="55" t="s">
        <v>194</v>
      </c>
      <c r="C446" s="55" t="s">
        <v>1273</v>
      </c>
      <c r="D446" s="50" t="str">
        <f t="shared" si="6"/>
        <v>4743 - Comercio al por menor de equipos de audio y vídeo en establecimientos especializados</v>
      </c>
      <c r="E446" s="53"/>
      <c r="F446" s="50"/>
      <c r="G446" s="54"/>
      <c r="H446" s="54"/>
    </row>
    <row r="447" spans="1:8" x14ac:dyDescent="0.2">
      <c r="A447" s="55" t="s">
        <v>1274</v>
      </c>
      <c r="B447" s="55" t="s">
        <v>1275</v>
      </c>
      <c r="C447" s="55" t="s">
        <v>1276</v>
      </c>
      <c r="D447" s="50" t="str">
        <f t="shared" si="6"/>
        <v>4751 - Comercio al por menor de textiles en establecimientos especializados</v>
      </c>
      <c r="E447" s="53"/>
      <c r="F447" s="50"/>
      <c r="G447" s="51"/>
      <c r="H447" s="51"/>
    </row>
    <row r="448" spans="1:8" x14ac:dyDescent="0.2">
      <c r="A448" s="55" t="s">
        <v>1277</v>
      </c>
      <c r="B448" s="55" t="s">
        <v>1278</v>
      </c>
      <c r="C448" s="55" t="s">
        <v>1317</v>
      </c>
      <c r="D448" s="50" t="str">
        <f t="shared" si="6"/>
        <v>4752 - Comercio al por menor de ferretería, pintura y vidrio en establecimientos especializados</v>
      </c>
      <c r="E448" s="53"/>
      <c r="F448" s="50"/>
      <c r="G448" s="54"/>
      <c r="H448" s="54"/>
    </row>
    <row r="449" spans="1:8" ht="25.5" x14ac:dyDescent="0.2">
      <c r="A449" s="55" t="s">
        <v>1318</v>
      </c>
      <c r="B449" s="55" t="s">
        <v>1319</v>
      </c>
      <c r="C449" s="55" t="s">
        <v>2642</v>
      </c>
      <c r="D449" s="50" t="str">
        <f t="shared" si="6"/>
        <v>4753 - Comercio al por menor de alfombras, moquetas y revestimientos de paredes y suelos en establecimientos especializados</v>
      </c>
      <c r="E449" s="53"/>
      <c r="F449" s="50"/>
      <c r="G449" s="51"/>
      <c r="H449" s="51"/>
    </row>
    <row r="450" spans="1:8" x14ac:dyDescent="0.2">
      <c r="A450" s="55" t="s">
        <v>2643</v>
      </c>
      <c r="B450" s="55" t="s">
        <v>2644</v>
      </c>
      <c r="C450" s="55" t="s">
        <v>2645</v>
      </c>
      <c r="D450" s="50" t="str">
        <f t="shared" si="6"/>
        <v>4754 - Comercio al por menor de aparatos electrodomésticos en establecimientos especializados</v>
      </c>
      <c r="E450" s="53"/>
      <c r="F450" s="50"/>
      <c r="G450" s="51"/>
      <c r="H450" s="54"/>
    </row>
    <row r="451" spans="1:8" ht="25.5" x14ac:dyDescent="0.2">
      <c r="A451" s="55" t="s">
        <v>2646</v>
      </c>
      <c r="B451" s="55" t="s">
        <v>2647</v>
      </c>
      <c r="C451" s="55" t="s">
        <v>26</v>
      </c>
      <c r="D451" s="50" t="str">
        <f t="shared" si="6"/>
        <v>4759 - Comercio al por menor de muebles, aparatos de iluminación y otros artículos de uso doméstico en establecimientos especializados</v>
      </c>
      <c r="E451" s="53"/>
      <c r="F451" s="50"/>
      <c r="G451" s="51"/>
      <c r="H451" s="51"/>
    </row>
    <row r="452" spans="1:8" x14ac:dyDescent="0.2">
      <c r="A452" s="55" t="s">
        <v>27</v>
      </c>
      <c r="B452" s="55" t="s">
        <v>28</v>
      </c>
      <c r="C452" s="55" t="s">
        <v>29</v>
      </c>
      <c r="D452" s="50" t="str">
        <f t="shared" si="6"/>
        <v>4761 - Comercio al por menor de libros en establecimientos especializados</v>
      </c>
      <c r="E452" s="53"/>
      <c r="F452" s="50"/>
      <c r="G452" s="51"/>
      <c r="H452" s="51"/>
    </row>
    <row r="453" spans="1:8" x14ac:dyDescent="0.2">
      <c r="A453" s="55" t="s">
        <v>30</v>
      </c>
      <c r="B453" s="55" t="s">
        <v>31</v>
      </c>
      <c r="C453" s="55" t="s">
        <v>32</v>
      </c>
      <c r="D453" s="50" t="str">
        <f t="shared" si="6"/>
        <v>4762 - Comercio al por menor de periódicos y artículos de papelería en establecimientos especializados</v>
      </c>
      <c r="E453" s="53"/>
      <c r="F453" s="50"/>
      <c r="G453" s="51"/>
      <c r="H453" s="51"/>
    </row>
    <row r="454" spans="1:8" x14ac:dyDescent="0.2">
      <c r="A454" s="55" t="s">
        <v>47</v>
      </c>
      <c r="B454" s="55" t="s">
        <v>48</v>
      </c>
      <c r="C454" s="55" t="s">
        <v>49</v>
      </c>
      <c r="D454" s="50" t="str">
        <f t="shared" si="6"/>
        <v>4763 - Comercio al por menor de grabaciones de música y vídeo en establecimientos especializados</v>
      </c>
      <c r="E454" s="53"/>
      <c r="F454" s="50"/>
      <c r="G454" s="51"/>
      <c r="H454" s="54"/>
    </row>
    <row r="455" spans="1:8" x14ac:dyDescent="0.2">
      <c r="A455" s="55" t="s">
        <v>50</v>
      </c>
      <c r="B455" s="55" t="s">
        <v>51</v>
      </c>
      <c r="C455" s="55" t="s">
        <v>52</v>
      </c>
      <c r="D455" s="50" t="str">
        <f t="shared" si="6"/>
        <v>4764 - Comercio al por menor de artículos deportivos en establecimientos especializados</v>
      </c>
      <c r="E455" s="53"/>
      <c r="F455" s="50"/>
      <c r="G455" s="54"/>
      <c r="H455" s="54"/>
    </row>
    <row r="456" spans="1:8" x14ac:dyDescent="0.2">
      <c r="A456" s="55" t="s">
        <v>53</v>
      </c>
      <c r="B456" s="55" t="s">
        <v>54</v>
      </c>
      <c r="C456" s="55" t="s">
        <v>55</v>
      </c>
      <c r="D456" s="50" t="str">
        <f t="shared" si="6"/>
        <v>4765 - Comercio al por menor de juegos y juguetes en establecimientos especializados</v>
      </c>
      <c r="E456" s="53"/>
      <c r="F456" s="50"/>
      <c r="G456" s="51"/>
      <c r="H456" s="51"/>
    </row>
    <row r="457" spans="1:8" x14ac:dyDescent="0.2">
      <c r="A457" s="55" t="s">
        <v>56</v>
      </c>
      <c r="B457" s="55" t="s">
        <v>57</v>
      </c>
      <c r="C457" s="55" t="s">
        <v>58</v>
      </c>
      <c r="D457" s="50" t="str">
        <f t="shared" si="6"/>
        <v>4771 - Comercio al por menor de prendas de vestir en establecimientos especializados</v>
      </c>
      <c r="E457" s="53"/>
      <c r="F457" s="50"/>
      <c r="G457" s="54"/>
      <c r="H457" s="54"/>
    </row>
    <row r="458" spans="1:8" x14ac:dyDescent="0.2">
      <c r="A458" s="55" t="s">
        <v>59</v>
      </c>
      <c r="B458" s="55" t="s">
        <v>60</v>
      </c>
      <c r="C458" s="55" t="s">
        <v>61</v>
      </c>
      <c r="D458" s="50" t="str">
        <f t="shared" si="6"/>
        <v>4772 - Comercio al por menor de calzado y artículos de cuero en establecimientos especializados</v>
      </c>
      <c r="E458" s="53"/>
      <c r="F458" s="50"/>
      <c r="G458" s="51"/>
      <c r="H458" s="51"/>
    </row>
    <row r="459" spans="1:8" x14ac:dyDescent="0.2">
      <c r="A459" s="55" t="s">
        <v>287</v>
      </c>
      <c r="B459" s="55" t="s">
        <v>288</v>
      </c>
      <c r="C459" s="55" t="s">
        <v>289</v>
      </c>
      <c r="D459" s="50" t="str">
        <f t="shared" si="6"/>
        <v>4773 - Comercio al por menor de productos farmacéuticos en establecimientos especializados</v>
      </c>
      <c r="E459" s="53"/>
      <c r="F459" s="50"/>
      <c r="G459" s="51"/>
      <c r="H459" s="51"/>
    </row>
    <row r="460" spans="1:8" x14ac:dyDescent="0.2">
      <c r="A460" s="55" t="s">
        <v>290</v>
      </c>
      <c r="B460" s="55" t="s">
        <v>291</v>
      </c>
      <c r="C460" s="55" t="s">
        <v>292</v>
      </c>
      <c r="D460" s="50" t="str">
        <f t="shared" si="6"/>
        <v>4774 - Comercio al por menor de artículos médicos y ortopédicos en establecimientos especializados</v>
      </c>
      <c r="E460" s="53"/>
      <c r="F460" s="50"/>
      <c r="G460" s="51"/>
      <c r="H460" s="54"/>
    </row>
    <row r="461" spans="1:8" x14ac:dyDescent="0.2">
      <c r="A461" s="55" t="s">
        <v>293</v>
      </c>
      <c r="B461" s="55" t="s">
        <v>294</v>
      </c>
      <c r="C461" s="55" t="s">
        <v>295</v>
      </c>
      <c r="D461" s="50" t="str">
        <f t="shared" si="6"/>
        <v>4775 - Comercio al por menor de productos cosméticos e higiénicos en establecimientos especializados</v>
      </c>
      <c r="E461" s="53"/>
      <c r="F461" s="50"/>
      <c r="G461" s="54"/>
      <c r="H461" s="54"/>
    </row>
    <row r="462" spans="1:8" ht="25.5" x14ac:dyDescent="0.2">
      <c r="A462" s="55" t="s">
        <v>1658</v>
      </c>
      <c r="B462" s="55" t="s">
        <v>1659</v>
      </c>
      <c r="C462" s="55" t="s">
        <v>1660</v>
      </c>
      <c r="D462" s="50" t="str">
        <f t="shared" si="6"/>
        <v>4776 - Comercio al por menor de flores, plantas, semillas, fertilizantes, animales de compañía y alimentos para los mismos en establecimientos especializados</v>
      </c>
      <c r="E462" s="53"/>
      <c r="F462" s="50"/>
      <c r="G462" s="51"/>
      <c r="H462" s="54"/>
    </row>
    <row r="463" spans="1:8" x14ac:dyDescent="0.2">
      <c r="A463" s="55" t="s">
        <v>1661</v>
      </c>
      <c r="B463" s="55" t="s">
        <v>1662</v>
      </c>
      <c r="C463" s="55" t="s">
        <v>1663</v>
      </c>
      <c r="D463" s="50" t="str">
        <f t="shared" si="6"/>
        <v>4777 - Comercio al por menor de artículos de relojería y joyería en establecimientos especializados</v>
      </c>
      <c r="E463" s="53"/>
      <c r="F463" s="50"/>
      <c r="G463" s="51"/>
      <c r="H463" s="51"/>
    </row>
    <row r="464" spans="1:8" x14ac:dyDescent="0.2">
      <c r="A464" s="55" t="s">
        <v>1664</v>
      </c>
      <c r="B464" s="55" t="s">
        <v>1665</v>
      </c>
      <c r="C464" s="55" t="s">
        <v>1386</v>
      </c>
      <c r="D464" s="50" t="str">
        <f t="shared" si="6"/>
        <v>4778 - Otro comercio al por menor de artículos nuevos en establecimientos especializados</v>
      </c>
      <c r="E464" s="53"/>
      <c r="F464" s="50"/>
      <c r="G464" s="51"/>
      <c r="H464" s="51"/>
    </row>
    <row r="465" spans="1:8" x14ac:dyDescent="0.2">
      <c r="A465" s="55" t="s">
        <v>1387</v>
      </c>
      <c r="B465" s="55" t="s">
        <v>1388</v>
      </c>
      <c r="C465" s="55" t="s">
        <v>1395</v>
      </c>
      <c r="D465" s="50" t="str">
        <f t="shared" si="6"/>
        <v>4779 - Comercio al por menor de artículos de segunda mano en establecimientos</v>
      </c>
      <c r="E465" s="53"/>
      <c r="F465" s="50"/>
      <c r="G465" s="54"/>
      <c r="H465" s="54"/>
    </row>
    <row r="466" spans="1:8" x14ac:dyDescent="0.2">
      <c r="A466" s="55" t="s">
        <v>1396</v>
      </c>
      <c r="B466" s="55" t="s">
        <v>1397</v>
      </c>
      <c r="C466" s="55" t="s">
        <v>1398</v>
      </c>
      <c r="D466" s="50" t="str">
        <f t="shared" si="6"/>
        <v>4781 - Comercio al por menor de productos alimenticios, bebidas y tabaco en puestos de venta y en mercadillos</v>
      </c>
      <c r="E466" s="53"/>
      <c r="F466" s="50"/>
      <c r="G466" s="51"/>
      <c r="H466" s="51"/>
    </row>
    <row r="467" spans="1:8" ht="25.5" x14ac:dyDescent="0.2">
      <c r="A467" s="55" t="s">
        <v>1399</v>
      </c>
      <c r="B467" s="55" t="s">
        <v>1400</v>
      </c>
      <c r="C467" s="55" t="s">
        <v>1141</v>
      </c>
      <c r="D467" s="50" t="str">
        <f t="shared" si="6"/>
        <v>4782 - Comercio al por menor de productos textiles, prendas de vestir y calzado en puestos de venta y en mercadillos</v>
      </c>
      <c r="E467" s="53"/>
      <c r="F467" s="50"/>
      <c r="G467" s="54"/>
      <c r="H467" s="54"/>
    </row>
    <row r="468" spans="1:8" x14ac:dyDescent="0.2">
      <c r="A468" s="55" t="s">
        <v>1142</v>
      </c>
      <c r="B468" s="55" t="s">
        <v>1143</v>
      </c>
      <c r="C468" s="55" t="s">
        <v>1144</v>
      </c>
      <c r="D468" s="50" t="str">
        <f t="shared" si="6"/>
        <v>4789 - Comercio al por menor de otros productos en puestos de venta y en mercadillos</v>
      </c>
      <c r="E468" s="53"/>
      <c r="F468" s="50"/>
      <c r="G468" s="51"/>
      <c r="H468" s="51"/>
    </row>
    <row r="469" spans="1:8" x14ac:dyDescent="0.2">
      <c r="A469" s="55" t="s">
        <v>1145</v>
      </c>
      <c r="B469" s="55" t="s">
        <v>1146</v>
      </c>
      <c r="C469" s="55" t="s">
        <v>1147</v>
      </c>
      <c r="D469" s="50" t="str">
        <f t="shared" si="6"/>
        <v>4791 - Comercio al por menor por correspondencia o Internet</v>
      </c>
      <c r="E469" s="53"/>
      <c r="F469" s="50"/>
      <c r="G469" s="54"/>
      <c r="H469" s="54"/>
    </row>
    <row r="470" spans="1:8" x14ac:dyDescent="0.2">
      <c r="A470" s="55" t="s">
        <v>1148</v>
      </c>
      <c r="B470" s="55" t="s">
        <v>1149</v>
      </c>
      <c r="C470" s="55" t="s">
        <v>151</v>
      </c>
      <c r="D470" s="50" t="str">
        <f t="shared" si="6"/>
        <v>4799 - Otro comercio al por menor no realizado ni en establecimientos, ni en puestos de venta ni en mercadillos</v>
      </c>
      <c r="E470" s="53"/>
      <c r="F470" s="50"/>
      <c r="G470" s="51"/>
      <c r="H470" s="51"/>
    </row>
    <row r="471" spans="1:8" x14ac:dyDescent="0.2">
      <c r="A471" s="55" t="s">
        <v>67</v>
      </c>
      <c r="B471" s="55" t="s">
        <v>68</v>
      </c>
      <c r="C471" s="55" t="s">
        <v>66</v>
      </c>
      <c r="D471" s="50" t="str">
        <f t="shared" si="6"/>
        <v>4910 - Transporte interurbano de pasajeros por ferrocarril</v>
      </c>
      <c r="E471" s="53"/>
      <c r="F471" s="50"/>
      <c r="G471" s="54"/>
      <c r="H471" s="54"/>
    </row>
    <row r="472" spans="1:8" x14ac:dyDescent="0.2">
      <c r="A472" s="55" t="s">
        <v>70</v>
      </c>
      <c r="B472" s="55" t="s">
        <v>71</v>
      </c>
      <c r="C472" s="55" t="s">
        <v>69</v>
      </c>
      <c r="D472" s="50" t="str">
        <f t="shared" si="6"/>
        <v>4920 - Transporte de mercancías por ferrocarril</v>
      </c>
      <c r="E472" s="53"/>
      <c r="F472" s="50"/>
      <c r="G472" s="51"/>
      <c r="H472" s="51"/>
    </row>
    <row r="473" spans="1:8" x14ac:dyDescent="0.2">
      <c r="A473" s="55" t="s">
        <v>72</v>
      </c>
      <c r="B473" s="55" t="s">
        <v>73</v>
      </c>
      <c r="C473" s="55" t="s">
        <v>74</v>
      </c>
      <c r="D473" s="50" t="str">
        <f t="shared" si="6"/>
        <v>4931 - Transporte terrestre urbano y suburbano de pasajeros</v>
      </c>
      <c r="E473" s="53"/>
      <c r="F473" s="50"/>
      <c r="G473" s="54"/>
      <c r="H473" s="54"/>
    </row>
    <row r="474" spans="1:8" x14ac:dyDescent="0.2">
      <c r="A474" s="55" t="s">
        <v>75</v>
      </c>
      <c r="B474" s="55" t="s">
        <v>62</v>
      </c>
      <c r="C474" s="55" t="s">
        <v>63</v>
      </c>
      <c r="D474" s="50" t="str">
        <f t="shared" si="6"/>
        <v>4932 - Transporte por taxi</v>
      </c>
      <c r="E474" s="53"/>
      <c r="F474" s="50"/>
      <c r="G474" s="51"/>
      <c r="H474" s="54"/>
    </row>
    <row r="475" spans="1:8" x14ac:dyDescent="0.2">
      <c r="A475" s="55" t="s">
        <v>64</v>
      </c>
      <c r="B475" s="55" t="s">
        <v>65</v>
      </c>
      <c r="C475" s="55" t="s">
        <v>302</v>
      </c>
      <c r="D475" s="50" t="str">
        <f t="shared" si="6"/>
        <v>4939 - tipos de transporte terrestre de pasajeros n.c.o.p.</v>
      </c>
      <c r="E475" s="53"/>
      <c r="F475" s="50"/>
      <c r="G475" s="51"/>
      <c r="H475" s="51"/>
    </row>
    <row r="476" spans="1:8" x14ac:dyDescent="0.2">
      <c r="A476" s="55" t="s">
        <v>303</v>
      </c>
      <c r="B476" s="55" t="s">
        <v>304</v>
      </c>
      <c r="C476" s="55" t="s">
        <v>305</v>
      </c>
      <c r="D476" s="50" t="str">
        <f t="shared" si="6"/>
        <v>4941 - Transporte de mercancías por carretera</v>
      </c>
      <c r="E476" s="53"/>
      <c r="F476" s="50"/>
      <c r="G476" s="51"/>
      <c r="H476" s="51"/>
    </row>
    <row r="477" spans="1:8" x14ac:dyDescent="0.2">
      <c r="A477" s="55" t="s">
        <v>306</v>
      </c>
      <c r="B477" s="55" t="s">
        <v>307</v>
      </c>
      <c r="C477" s="55" t="s">
        <v>308</v>
      </c>
      <c r="D477" s="50" t="str">
        <f t="shared" si="6"/>
        <v>4942 - Servicios de mudanza</v>
      </c>
      <c r="E477" s="53"/>
      <c r="F477" s="50"/>
      <c r="G477" s="51"/>
      <c r="H477" s="51"/>
    </row>
    <row r="478" spans="1:8" x14ac:dyDescent="0.2">
      <c r="A478" s="55" t="s">
        <v>310</v>
      </c>
      <c r="B478" s="55" t="s">
        <v>311</v>
      </c>
      <c r="C478" s="55" t="s">
        <v>309</v>
      </c>
      <c r="D478" s="50" t="str">
        <f t="shared" si="6"/>
        <v>4950 - Transporte por tubería</v>
      </c>
      <c r="E478" s="53"/>
      <c r="F478" s="50"/>
      <c r="G478" s="51"/>
      <c r="H478" s="51"/>
    </row>
    <row r="479" spans="1:8" x14ac:dyDescent="0.2">
      <c r="A479" s="55" t="s">
        <v>313</v>
      </c>
      <c r="B479" s="55" t="s">
        <v>314</v>
      </c>
      <c r="C479" s="55" t="s">
        <v>312</v>
      </c>
      <c r="D479" s="50" t="str">
        <f t="shared" si="6"/>
        <v>5010 - Transporte marítimo de pasajeros</v>
      </c>
      <c r="E479" s="53"/>
      <c r="F479" s="50"/>
      <c r="G479" s="51"/>
      <c r="H479" s="51"/>
    </row>
    <row r="480" spans="1:8" x14ac:dyDescent="0.2">
      <c r="A480" s="55" t="s">
        <v>316</v>
      </c>
      <c r="B480" s="55" t="s">
        <v>317</v>
      </c>
      <c r="C480" s="55" t="s">
        <v>315</v>
      </c>
      <c r="D480" s="50" t="str">
        <f t="shared" si="6"/>
        <v>5020 - Transporte marítimo de mercancías</v>
      </c>
      <c r="E480" s="53"/>
      <c r="F480" s="50"/>
      <c r="G480" s="51"/>
      <c r="H480" s="51"/>
    </row>
    <row r="481" spans="1:8" x14ac:dyDescent="0.2">
      <c r="A481" s="55" t="s">
        <v>1369</v>
      </c>
      <c r="B481" s="55" t="s">
        <v>1370</v>
      </c>
      <c r="C481" s="55" t="s">
        <v>1368</v>
      </c>
      <c r="D481" s="50" t="str">
        <f t="shared" si="6"/>
        <v>5030 - Transporte de pasajeros por vías navegables interiores</v>
      </c>
      <c r="E481" s="53"/>
      <c r="F481" s="50"/>
      <c r="G481" s="51"/>
      <c r="H481" s="51"/>
    </row>
    <row r="482" spans="1:8" x14ac:dyDescent="0.2">
      <c r="A482" s="55" t="s">
        <v>1372</v>
      </c>
      <c r="B482" s="55" t="s">
        <v>1373</v>
      </c>
      <c r="C482" s="55" t="s">
        <v>1371</v>
      </c>
      <c r="D482" s="50" t="str">
        <f t="shared" si="6"/>
        <v>5040 - Transporte de mercancías por vías navegables interiores</v>
      </c>
      <c r="E482" s="53"/>
      <c r="F482" s="50"/>
      <c r="G482" s="51"/>
      <c r="H482" s="51"/>
    </row>
    <row r="483" spans="1:8" x14ac:dyDescent="0.2">
      <c r="A483" s="55" t="s">
        <v>1402</v>
      </c>
      <c r="B483" s="55" t="s">
        <v>1403</v>
      </c>
      <c r="C483" s="55" t="s">
        <v>1401</v>
      </c>
      <c r="D483" s="50" t="str">
        <f t="shared" si="6"/>
        <v>5110 - Transporte aéreo de pasajeros</v>
      </c>
      <c r="E483" s="53"/>
      <c r="F483" s="50"/>
      <c r="G483" s="51"/>
      <c r="H483" s="51"/>
    </row>
    <row r="484" spans="1:8" x14ac:dyDescent="0.2">
      <c r="A484" s="55" t="s">
        <v>1404</v>
      </c>
      <c r="B484" s="55" t="s">
        <v>1405</v>
      </c>
      <c r="C484" s="55" t="s">
        <v>1406</v>
      </c>
      <c r="D484" s="50" t="str">
        <f t="shared" si="6"/>
        <v>5121 - Transporte aéreo de mercancías</v>
      </c>
      <c r="E484" s="53"/>
      <c r="F484" s="50"/>
      <c r="G484" s="51"/>
      <c r="H484" s="51"/>
    </row>
    <row r="485" spans="1:8" x14ac:dyDescent="0.2">
      <c r="A485" s="55" t="s">
        <v>1407</v>
      </c>
      <c r="B485" s="55" t="s">
        <v>1408</v>
      </c>
      <c r="C485" s="55" t="s">
        <v>1409</v>
      </c>
      <c r="D485" s="50" t="str">
        <f t="shared" si="6"/>
        <v>5122 - Transporte espacial</v>
      </c>
      <c r="E485" s="53"/>
      <c r="F485" s="50"/>
      <c r="G485" s="51"/>
      <c r="H485" s="51"/>
    </row>
    <row r="486" spans="1:8" x14ac:dyDescent="0.2">
      <c r="A486" s="55" t="s">
        <v>1411</v>
      </c>
      <c r="B486" s="55" t="s">
        <v>1412</v>
      </c>
      <c r="C486" s="55" t="s">
        <v>1410</v>
      </c>
      <c r="D486" s="50" t="str">
        <f t="shared" si="6"/>
        <v>5210 - Depósito y almacenamiento</v>
      </c>
      <c r="E486" s="53"/>
      <c r="F486" s="50"/>
      <c r="G486" s="54"/>
      <c r="H486" s="54"/>
    </row>
    <row r="487" spans="1:8" x14ac:dyDescent="0.2">
      <c r="A487" s="55" t="s">
        <v>1413</v>
      </c>
      <c r="B487" s="55" t="s">
        <v>1414</v>
      </c>
      <c r="C487" s="55" t="s">
        <v>1415</v>
      </c>
      <c r="D487" s="50" t="str">
        <f t="shared" si="6"/>
        <v>5221 - Actividades anexas al transporte terrestre</v>
      </c>
      <c r="E487" s="53"/>
      <c r="F487" s="50"/>
      <c r="G487" s="51"/>
      <c r="H487" s="51"/>
    </row>
    <row r="488" spans="1:8" x14ac:dyDescent="0.2">
      <c r="A488" s="55" t="s">
        <v>1416</v>
      </c>
      <c r="B488" s="55" t="s">
        <v>1417</v>
      </c>
      <c r="C488" s="55" t="s">
        <v>1666</v>
      </c>
      <c r="D488" s="50" t="str">
        <f t="shared" si="6"/>
        <v>5222 - Actividades anexas al transporte marítimo y por vías navegables interiores</v>
      </c>
      <c r="E488" s="53"/>
      <c r="F488" s="53"/>
      <c r="G488" s="51"/>
      <c r="H488" s="51"/>
    </row>
    <row r="489" spans="1:8" x14ac:dyDescent="0.2">
      <c r="A489" s="55" t="s">
        <v>1667</v>
      </c>
      <c r="B489" s="55" t="s">
        <v>1668</v>
      </c>
      <c r="C489" s="55" t="s">
        <v>97</v>
      </c>
      <c r="D489" s="50" t="str">
        <f t="shared" si="6"/>
        <v>5223 - Actividades anexas al transporte aéreo</v>
      </c>
      <c r="E489" s="53"/>
      <c r="F489" s="50"/>
      <c r="G489" s="54"/>
      <c r="H489" s="54"/>
    </row>
    <row r="490" spans="1:8" x14ac:dyDescent="0.2">
      <c r="A490" s="55" t="s">
        <v>98</v>
      </c>
      <c r="B490" s="55" t="s">
        <v>99</v>
      </c>
      <c r="C490" s="55" t="s">
        <v>100</v>
      </c>
      <c r="D490" s="50" t="str">
        <f t="shared" si="6"/>
        <v>5224 - Manipulación de mercancías</v>
      </c>
      <c r="E490" s="53"/>
      <c r="F490" s="50"/>
      <c r="G490" s="51"/>
      <c r="H490" s="54"/>
    </row>
    <row r="491" spans="1:8" x14ac:dyDescent="0.2">
      <c r="A491" s="55" t="s">
        <v>101</v>
      </c>
      <c r="B491" s="55" t="s">
        <v>102</v>
      </c>
      <c r="C491" s="55" t="s">
        <v>246</v>
      </c>
      <c r="D491" s="50" t="str">
        <f t="shared" si="6"/>
        <v>5229 - Otras actividades anexas al transporte</v>
      </c>
      <c r="E491" s="53"/>
      <c r="F491" s="50"/>
      <c r="G491" s="51"/>
      <c r="H491" s="54"/>
    </row>
    <row r="492" spans="1:8" x14ac:dyDescent="0.2">
      <c r="A492" s="55" t="s">
        <v>248</v>
      </c>
      <c r="B492" s="55" t="s">
        <v>249</v>
      </c>
      <c r="C492" s="55" t="s">
        <v>247</v>
      </c>
      <c r="D492" s="50" t="str">
        <f t="shared" si="6"/>
        <v>5310 - Actividades postales sometidas a la obligación del servicio universal</v>
      </c>
      <c r="E492" s="53"/>
      <c r="F492" s="50"/>
      <c r="G492" s="51"/>
      <c r="H492" s="54"/>
    </row>
    <row r="493" spans="1:8" x14ac:dyDescent="0.2">
      <c r="A493" s="55" t="s">
        <v>1517</v>
      </c>
      <c r="B493" s="55" t="s">
        <v>1518</v>
      </c>
      <c r="C493" s="55" t="s">
        <v>1516</v>
      </c>
      <c r="D493" s="50" t="str">
        <f t="shared" si="6"/>
        <v>5320 - Otras actividades postales y de correos</v>
      </c>
      <c r="E493" s="53"/>
      <c r="F493" s="50"/>
      <c r="G493" s="51"/>
      <c r="H493" s="54"/>
    </row>
    <row r="494" spans="1:8" x14ac:dyDescent="0.2">
      <c r="A494" s="55" t="s">
        <v>1520</v>
      </c>
      <c r="B494" s="55" t="s">
        <v>1521</v>
      </c>
      <c r="C494" s="55" t="s">
        <v>1519</v>
      </c>
      <c r="D494" s="50" t="str">
        <f t="shared" si="6"/>
        <v>5510 - Hoteles y alojamientos similares</v>
      </c>
      <c r="E494" s="53"/>
      <c r="F494" s="50"/>
      <c r="G494" s="54"/>
      <c r="H494" s="54"/>
    </row>
    <row r="495" spans="1:8" x14ac:dyDescent="0.2">
      <c r="A495" s="55" t="s">
        <v>1475</v>
      </c>
      <c r="B495" s="55" t="s">
        <v>1476</v>
      </c>
      <c r="C495" s="55" t="s">
        <v>1474</v>
      </c>
      <c r="D495" s="50" t="str">
        <f t="shared" si="6"/>
        <v>5520 - Alojamientos turísticos y otros alojamientos de corta estancia</v>
      </c>
      <c r="E495" s="53"/>
      <c r="F495" s="50"/>
      <c r="G495" s="54"/>
      <c r="H495" s="51"/>
    </row>
    <row r="496" spans="1:8" x14ac:dyDescent="0.2">
      <c r="A496" s="55" t="s">
        <v>1478</v>
      </c>
      <c r="B496" s="55" t="s">
        <v>1479</v>
      </c>
      <c r="C496" s="55" t="s">
        <v>1477</v>
      </c>
      <c r="D496" s="50" t="str">
        <f t="shared" si="6"/>
        <v>5530 - Campings y aparcamientos para caravanas</v>
      </c>
      <c r="E496" s="53"/>
      <c r="F496" s="50"/>
      <c r="G496" s="54"/>
      <c r="H496" s="54"/>
    </row>
    <row r="497" spans="1:8" x14ac:dyDescent="0.2">
      <c r="A497" s="55" t="s">
        <v>1481</v>
      </c>
      <c r="B497" s="55" t="s">
        <v>1482</v>
      </c>
      <c r="C497" s="55" t="s">
        <v>1480</v>
      </c>
      <c r="D497" s="50" t="str">
        <f t="shared" si="6"/>
        <v>5590 - Otros alojamientos</v>
      </c>
      <c r="E497" s="53"/>
      <c r="F497" s="50"/>
      <c r="G497" s="54"/>
      <c r="H497" s="54"/>
    </row>
    <row r="498" spans="1:8" x14ac:dyDescent="0.2">
      <c r="A498" s="55" t="s">
        <v>1484</v>
      </c>
      <c r="B498" s="55" t="s">
        <v>1485</v>
      </c>
      <c r="C498" s="55" t="s">
        <v>1483</v>
      </c>
      <c r="D498" s="50" t="str">
        <f t="shared" ref="D498:D561" si="7">A498 &amp;" - " &amp; C498</f>
        <v>5610 - Restaurantes y puestos de comidas</v>
      </c>
      <c r="E498" s="53"/>
      <c r="F498" s="50"/>
      <c r="G498" s="51"/>
      <c r="H498" s="51"/>
    </row>
    <row r="499" spans="1:8" x14ac:dyDescent="0.2">
      <c r="A499" s="55" t="s">
        <v>1486</v>
      </c>
      <c r="B499" s="55" t="s">
        <v>1487</v>
      </c>
      <c r="C499" s="55" t="s">
        <v>1488</v>
      </c>
      <c r="D499" s="50" t="str">
        <f t="shared" si="7"/>
        <v>5621 - Provisión de comidas preparadas para eventos</v>
      </c>
      <c r="E499" s="53"/>
      <c r="F499" s="50"/>
      <c r="G499" s="51"/>
      <c r="H499" s="51"/>
    </row>
    <row r="500" spans="1:8" x14ac:dyDescent="0.2">
      <c r="A500" s="55" t="s">
        <v>1489</v>
      </c>
      <c r="B500" s="55" t="s">
        <v>1490</v>
      </c>
      <c r="C500" s="55" t="s">
        <v>1491</v>
      </c>
      <c r="D500" s="50" t="str">
        <f t="shared" si="7"/>
        <v>5629 - Otros servicios de comidas</v>
      </c>
      <c r="E500" s="53"/>
      <c r="F500" s="50"/>
      <c r="G500" s="51"/>
      <c r="H500" s="51"/>
    </row>
    <row r="501" spans="1:8" x14ac:dyDescent="0.2">
      <c r="A501" s="55" t="s">
        <v>1493</v>
      </c>
      <c r="B501" s="55" t="s">
        <v>1438</v>
      </c>
      <c r="C501" s="55" t="s">
        <v>1492</v>
      </c>
      <c r="D501" s="50" t="str">
        <f t="shared" si="7"/>
        <v>5630 - Establecimientos de bebidas</v>
      </c>
      <c r="E501" s="53"/>
      <c r="F501" s="50"/>
      <c r="G501" s="51"/>
      <c r="H501" s="51"/>
    </row>
    <row r="502" spans="1:8" x14ac:dyDescent="0.2">
      <c r="A502" s="55" t="s">
        <v>1439</v>
      </c>
      <c r="B502" s="55" t="s">
        <v>1440</v>
      </c>
      <c r="C502" s="55" t="s">
        <v>1441</v>
      </c>
      <c r="D502" s="50" t="str">
        <f t="shared" si="7"/>
        <v>5811 - Edición de libros</v>
      </c>
      <c r="E502" s="53"/>
      <c r="F502" s="50"/>
      <c r="G502" s="51"/>
      <c r="H502" s="51"/>
    </row>
    <row r="503" spans="1:8" x14ac:dyDescent="0.2">
      <c r="A503" s="55" t="s">
        <v>1442</v>
      </c>
      <c r="B503" s="55" t="s">
        <v>1443</v>
      </c>
      <c r="C503" s="55" t="s">
        <v>1444</v>
      </c>
      <c r="D503" s="50" t="str">
        <f t="shared" si="7"/>
        <v>5812 - Edición de directorios y guías de direcciones postales</v>
      </c>
      <c r="E503" s="53"/>
      <c r="F503" s="50"/>
      <c r="G503" s="54"/>
      <c r="H503" s="54"/>
    </row>
    <row r="504" spans="1:8" x14ac:dyDescent="0.2">
      <c r="A504" s="55" t="s">
        <v>1445</v>
      </c>
      <c r="B504" s="55" t="s">
        <v>1446</v>
      </c>
      <c r="C504" s="55" t="s">
        <v>1447</v>
      </c>
      <c r="D504" s="50" t="str">
        <f t="shared" si="7"/>
        <v>5813 - Edición de periódicos</v>
      </c>
      <c r="E504" s="53"/>
      <c r="F504" s="50"/>
      <c r="G504" s="51"/>
      <c r="H504" s="54"/>
    </row>
    <row r="505" spans="1:8" x14ac:dyDescent="0.2">
      <c r="A505" s="55" t="s">
        <v>1448</v>
      </c>
      <c r="B505" s="55" t="s">
        <v>1449</v>
      </c>
      <c r="C505" s="55" t="s">
        <v>1450</v>
      </c>
      <c r="D505" s="50" t="str">
        <f t="shared" si="7"/>
        <v>5814 - Edición de revistas</v>
      </c>
      <c r="E505" s="53"/>
      <c r="F505" s="53"/>
      <c r="G505" s="51"/>
      <c r="H505" s="54"/>
    </row>
    <row r="506" spans="1:8" x14ac:dyDescent="0.2">
      <c r="A506" s="55" t="s">
        <v>1451</v>
      </c>
      <c r="B506" s="55" t="s">
        <v>1452</v>
      </c>
      <c r="C506" s="55" t="s">
        <v>1453</v>
      </c>
      <c r="D506" s="50" t="str">
        <f t="shared" si="7"/>
        <v>5819 - Otras actividades editoriales</v>
      </c>
      <c r="E506" s="53"/>
      <c r="F506" s="50"/>
      <c r="G506" s="51"/>
      <c r="H506" s="54"/>
    </row>
    <row r="507" spans="1:8" x14ac:dyDescent="0.2">
      <c r="A507" s="55" t="s">
        <v>1454</v>
      </c>
      <c r="B507" s="55" t="s">
        <v>1455</v>
      </c>
      <c r="C507" s="55" t="s">
        <v>1456</v>
      </c>
      <c r="D507" s="50" t="str">
        <f t="shared" si="7"/>
        <v>5821 - Edición de videojuegos</v>
      </c>
      <c r="E507" s="53"/>
      <c r="F507" s="50"/>
      <c r="G507" s="54"/>
      <c r="H507" s="54"/>
    </row>
    <row r="508" spans="1:8" x14ac:dyDescent="0.2">
      <c r="A508" s="55" t="s">
        <v>1457</v>
      </c>
      <c r="B508" s="55" t="s">
        <v>1458</v>
      </c>
      <c r="C508" s="55" t="s">
        <v>1459</v>
      </c>
      <c r="D508" s="50" t="str">
        <f t="shared" si="7"/>
        <v>5829 - Edición de otros programas informáticos</v>
      </c>
      <c r="E508" s="53"/>
      <c r="F508" s="50"/>
      <c r="G508" s="51"/>
      <c r="H508" s="51"/>
    </row>
    <row r="509" spans="1:8" x14ac:dyDescent="0.2">
      <c r="A509" s="55" t="s">
        <v>1460</v>
      </c>
      <c r="B509" s="55" t="s">
        <v>1461</v>
      </c>
      <c r="C509" s="55" t="s">
        <v>2651</v>
      </c>
      <c r="D509" s="50" t="str">
        <f t="shared" si="7"/>
        <v>5912 - Actividades de postproducción cinematográfica, de vídeo y de programas de televisión</v>
      </c>
      <c r="E509" s="53"/>
      <c r="F509" s="50"/>
      <c r="G509" s="51"/>
      <c r="H509" s="54"/>
    </row>
    <row r="510" spans="1:8" x14ac:dyDescent="0.2">
      <c r="A510" s="55" t="s">
        <v>2652</v>
      </c>
      <c r="B510" s="55" t="s">
        <v>2653</v>
      </c>
      <c r="C510" s="55" t="s">
        <v>201</v>
      </c>
      <c r="D510" s="50" t="str">
        <f t="shared" si="7"/>
        <v>5914 - Actividades de exhibición cinematográfica</v>
      </c>
      <c r="E510" s="53"/>
      <c r="F510" s="50"/>
      <c r="G510" s="54"/>
      <c r="H510" s="54"/>
    </row>
    <row r="511" spans="1:8" x14ac:dyDescent="0.2">
      <c r="A511" s="55" t="s">
        <v>202</v>
      </c>
      <c r="B511" s="55" t="s">
        <v>203</v>
      </c>
      <c r="C511" s="55" t="s">
        <v>204</v>
      </c>
      <c r="D511" s="50" t="str">
        <f t="shared" si="7"/>
        <v>5915 - Actividades de producción cinematográfica y de vídeo</v>
      </c>
      <c r="E511" s="53"/>
      <c r="F511" s="50"/>
      <c r="G511" s="51"/>
      <c r="H511" s="51"/>
    </row>
    <row r="512" spans="1:8" x14ac:dyDescent="0.2">
      <c r="A512" s="55" t="s">
        <v>205</v>
      </c>
      <c r="B512" s="55" t="s">
        <v>206</v>
      </c>
      <c r="C512" s="55" t="s">
        <v>207</v>
      </c>
      <c r="D512" s="50" t="str">
        <f t="shared" si="7"/>
        <v>5916 - Actividades de producciones de programas de televisión</v>
      </c>
      <c r="E512" s="53"/>
      <c r="F512" s="50"/>
      <c r="G512" s="51"/>
      <c r="H512" s="54"/>
    </row>
    <row r="513" spans="1:8" x14ac:dyDescent="0.2">
      <c r="A513" s="55" t="s">
        <v>208</v>
      </c>
      <c r="B513" s="55" t="s">
        <v>209</v>
      </c>
      <c r="C513" s="55" t="s">
        <v>1279</v>
      </c>
      <c r="D513" s="50" t="str">
        <f t="shared" si="7"/>
        <v>5917 - Actividades de distribución cinematográfica y de vídeo</v>
      </c>
      <c r="E513" s="53"/>
      <c r="F513" s="50"/>
      <c r="G513" s="51"/>
      <c r="H513" s="54"/>
    </row>
    <row r="514" spans="1:8" x14ac:dyDescent="0.2">
      <c r="A514" s="55" t="s">
        <v>1280</v>
      </c>
      <c r="B514" s="55" t="s">
        <v>1281</v>
      </c>
      <c r="C514" s="55" t="s">
        <v>1282</v>
      </c>
      <c r="D514" s="50" t="str">
        <f t="shared" si="7"/>
        <v>5918 - Actividades de distribución de programas de televisión</v>
      </c>
      <c r="E514" s="53"/>
      <c r="F514" s="50"/>
      <c r="G514" s="51"/>
      <c r="H514" s="51"/>
    </row>
    <row r="515" spans="1:8" x14ac:dyDescent="0.2">
      <c r="A515" s="55" t="s">
        <v>1284</v>
      </c>
      <c r="B515" s="55" t="s">
        <v>1285</v>
      </c>
      <c r="C515" s="55" t="s">
        <v>1283</v>
      </c>
      <c r="D515" s="50" t="str">
        <f t="shared" si="7"/>
        <v>5920 - Actividades de grabación de sonido y edición musical</v>
      </c>
      <c r="E515" s="53"/>
      <c r="F515" s="50"/>
      <c r="G515" s="51"/>
      <c r="H515" s="51"/>
    </row>
    <row r="516" spans="1:8" x14ac:dyDescent="0.2">
      <c r="A516" s="55" t="s">
        <v>1287</v>
      </c>
      <c r="B516" s="55" t="s">
        <v>1288</v>
      </c>
      <c r="C516" s="55" t="s">
        <v>1286</v>
      </c>
      <c r="D516" s="50" t="str">
        <f t="shared" si="7"/>
        <v>6010 - Actividades de radiodifusión</v>
      </c>
      <c r="E516" s="53"/>
      <c r="F516" s="50"/>
      <c r="G516" s="51"/>
      <c r="H516" s="51"/>
    </row>
    <row r="517" spans="1:8" x14ac:dyDescent="0.2">
      <c r="A517" s="55" t="s">
        <v>1290</v>
      </c>
      <c r="B517" s="55" t="s">
        <v>1291</v>
      </c>
      <c r="C517" s="55" t="s">
        <v>1289</v>
      </c>
      <c r="D517" s="50" t="str">
        <f t="shared" si="7"/>
        <v>6020 - Actividades de programación y emisión de televisión</v>
      </c>
      <c r="E517" s="53"/>
      <c r="F517" s="50"/>
      <c r="G517" s="51"/>
      <c r="H517" s="51"/>
    </row>
    <row r="518" spans="1:8" x14ac:dyDescent="0.2">
      <c r="A518" s="55" t="s">
        <v>8</v>
      </c>
      <c r="B518" s="55" t="s">
        <v>9</v>
      </c>
      <c r="C518" s="55" t="s">
        <v>7</v>
      </c>
      <c r="D518" s="50" t="str">
        <f t="shared" si="7"/>
        <v>6110 - Telecomunicaciones por cable</v>
      </c>
      <c r="E518" s="53"/>
      <c r="F518" s="50"/>
      <c r="G518" s="51"/>
      <c r="H518" s="51"/>
    </row>
    <row r="519" spans="1:8" x14ac:dyDescent="0.2">
      <c r="A519" s="55" t="s">
        <v>11</v>
      </c>
      <c r="B519" s="55" t="s">
        <v>12</v>
      </c>
      <c r="C519" s="55" t="s">
        <v>10</v>
      </c>
      <c r="D519" s="50" t="str">
        <f t="shared" si="7"/>
        <v>6120 - Telecomunicaciones inalámbricas</v>
      </c>
      <c r="E519" s="53"/>
      <c r="F519" s="50"/>
      <c r="G519" s="54"/>
      <c r="H519" s="54"/>
    </row>
    <row r="520" spans="1:8" x14ac:dyDescent="0.2">
      <c r="A520" s="55" t="s">
        <v>14</v>
      </c>
      <c r="B520" s="55" t="s">
        <v>15</v>
      </c>
      <c r="C520" s="55" t="s">
        <v>13</v>
      </c>
      <c r="D520" s="50" t="str">
        <f t="shared" si="7"/>
        <v>6130 - Telecomunicaciones por satélite</v>
      </c>
      <c r="E520" s="53"/>
      <c r="F520" s="50"/>
      <c r="G520" s="51"/>
      <c r="H520" s="51"/>
    </row>
    <row r="521" spans="1:8" x14ac:dyDescent="0.2">
      <c r="A521" s="55" t="s">
        <v>17</v>
      </c>
      <c r="B521" s="55" t="s">
        <v>18</v>
      </c>
      <c r="C521" s="55" t="s">
        <v>16</v>
      </c>
      <c r="D521" s="50" t="str">
        <f t="shared" si="7"/>
        <v>6190 - Otras actividades de telecomunicaciones</v>
      </c>
      <c r="E521" s="53"/>
      <c r="F521" s="50"/>
      <c r="G521" s="51"/>
      <c r="H521" s="51"/>
    </row>
    <row r="522" spans="1:8" x14ac:dyDescent="0.2">
      <c r="A522" s="55" t="s">
        <v>19</v>
      </c>
      <c r="B522" s="55" t="s">
        <v>20</v>
      </c>
      <c r="C522" s="55" t="s">
        <v>2679</v>
      </c>
      <c r="D522" s="50" t="str">
        <f t="shared" si="7"/>
        <v>6201 - Actividades de programación informática</v>
      </c>
      <c r="E522" s="53"/>
      <c r="F522" s="50"/>
      <c r="G522" s="51"/>
      <c r="H522" s="54"/>
    </row>
    <row r="523" spans="1:8" x14ac:dyDescent="0.2">
      <c r="A523" s="55" t="s">
        <v>2680</v>
      </c>
      <c r="B523" s="55" t="s">
        <v>2681</v>
      </c>
      <c r="C523" s="55" t="s">
        <v>2682</v>
      </c>
      <c r="D523" s="50" t="str">
        <f t="shared" si="7"/>
        <v>6202 - Actividades de consultoría informática</v>
      </c>
      <c r="E523" s="53"/>
      <c r="F523" s="50"/>
      <c r="G523" s="54"/>
      <c r="H523" s="54"/>
    </row>
    <row r="524" spans="1:8" x14ac:dyDescent="0.2">
      <c r="A524" s="55" t="s">
        <v>2683</v>
      </c>
      <c r="B524" s="55" t="s">
        <v>251</v>
      </c>
      <c r="C524" s="55" t="s">
        <v>252</v>
      </c>
      <c r="D524" s="50" t="str">
        <f t="shared" si="7"/>
        <v>6203 - Gestión de recursos informáticos</v>
      </c>
      <c r="E524" s="53"/>
      <c r="F524" s="50"/>
      <c r="G524" s="51"/>
      <c r="H524" s="51"/>
    </row>
    <row r="525" spans="1:8" x14ac:dyDescent="0.2">
      <c r="A525" s="55" t="s">
        <v>253</v>
      </c>
      <c r="B525" s="55" t="s">
        <v>254</v>
      </c>
      <c r="C525" s="55" t="s">
        <v>255</v>
      </c>
      <c r="D525" s="50" t="str">
        <f t="shared" si="7"/>
        <v>6209 - Otros servicios relacionados con las tecnologías de la información y la informática</v>
      </c>
      <c r="E525" s="53"/>
      <c r="F525" s="53"/>
      <c r="G525" s="51"/>
      <c r="H525" s="54"/>
    </row>
    <row r="526" spans="1:8" x14ac:dyDescent="0.2">
      <c r="A526" s="55" t="s">
        <v>256</v>
      </c>
      <c r="B526" s="55" t="s">
        <v>257</v>
      </c>
      <c r="C526" s="55" t="s">
        <v>258</v>
      </c>
      <c r="D526" s="50" t="str">
        <f t="shared" si="7"/>
        <v>6311 - Proceso de datos, hosting y actividades relacionadas</v>
      </c>
      <c r="E526" s="53"/>
      <c r="F526" s="50"/>
      <c r="G526" s="51"/>
      <c r="H526" s="54"/>
    </row>
    <row r="527" spans="1:8" x14ac:dyDescent="0.2">
      <c r="A527" s="55" t="s">
        <v>259</v>
      </c>
      <c r="B527" s="55" t="s">
        <v>260</v>
      </c>
      <c r="C527" s="55" t="s">
        <v>261</v>
      </c>
      <c r="D527" s="50" t="str">
        <f t="shared" si="7"/>
        <v>6312 - Portales web</v>
      </c>
      <c r="E527" s="53"/>
      <c r="F527" s="50"/>
      <c r="G527" s="54"/>
      <c r="H527" s="54"/>
    </row>
    <row r="528" spans="1:8" x14ac:dyDescent="0.2">
      <c r="A528" s="55" t="s">
        <v>262</v>
      </c>
      <c r="B528" s="55" t="s">
        <v>263</v>
      </c>
      <c r="C528" s="55" t="s">
        <v>264</v>
      </c>
      <c r="D528" s="50" t="str">
        <f t="shared" si="7"/>
        <v>6391 - Actividades de las agencias de noticias</v>
      </c>
      <c r="E528" s="53"/>
      <c r="F528" s="50"/>
      <c r="G528" s="51"/>
      <c r="H528" s="51"/>
    </row>
    <row r="529" spans="1:8" x14ac:dyDescent="0.2">
      <c r="A529" s="55" t="s">
        <v>265</v>
      </c>
      <c r="B529" s="55" t="s">
        <v>266</v>
      </c>
      <c r="C529" s="55" t="s">
        <v>267</v>
      </c>
      <c r="D529" s="50" t="str">
        <f t="shared" si="7"/>
        <v>6399 - Otros servicios de información n.c.o.p.</v>
      </c>
      <c r="E529" s="53"/>
      <c r="F529" s="50"/>
      <c r="G529" s="51"/>
      <c r="H529" s="54"/>
    </row>
    <row r="530" spans="1:8" x14ac:dyDescent="0.2">
      <c r="A530" s="55" t="s">
        <v>268</v>
      </c>
      <c r="B530" s="55" t="s">
        <v>269</v>
      </c>
      <c r="C530" s="55" t="s">
        <v>270</v>
      </c>
      <c r="D530" s="50" t="str">
        <f t="shared" si="7"/>
        <v>6411 - Banco central</v>
      </c>
      <c r="E530" s="53"/>
      <c r="F530" s="50"/>
      <c r="G530" s="51"/>
      <c r="H530" s="51"/>
    </row>
    <row r="531" spans="1:8" x14ac:dyDescent="0.2">
      <c r="A531" s="55" t="s">
        <v>271</v>
      </c>
      <c r="B531" s="55" t="s">
        <v>272</v>
      </c>
      <c r="C531" s="55" t="s">
        <v>273</v>
      </c>
      <c r="D531" s="50" t="str">
        <f t="shared" si="7"/>
        <v>6419 - Otra intermediación monetaria</v>
      </c>
      <c r="E531" s="53"/>
      <c r="F531" s="50"/>
      <c r="G531" s="51"/>
      <c r="H531" s="51"/>
    </row>
    <row r="532" spans="1:8" x14ac:dyDescent="0.2">
      <c r="A532" s="55" t="s">
        <v>275</v>
      </c>
      <c r="B532" s="55" t="s">
        <v>276</v>
      </c>
      <c r="C532" s="55" t="s">
        <v>274</v>
      </c>
      <c r="D532" s="50" t="str">
        <f t="shared" si="7"/>
        <v>6420 - Actividades de las sociedades holding</v>
      </c>
      <c r="E532" s="53"/>
      <c r="F532" s="50"/>
      <c r="G532" s="51"/>
      <c r="H532" s="54"/>
    </row>
    <row r="533" spans="1:8" x14ac:dyDescent="0.2">
      <c r="A533" s="55" t="s">
        <v>319</v>
      </c>
      <c r="B533" s="55" t="s">
        <v>320</v>
      </c>
      <c r="C533" s="55" t="s">
        <v>318</v>
      </c>
      <c r="D533" s="50" t="str">
        <f t="shared" si="7"/>
        <v>6430 - Inversión colectiva, fondos y entidades financieras similares</v>
      </c>
      <c r="E533" s="53"/>
      <c r="F533" s="50"/>
      <c r="G533" s="54"/>
      <c r="H533" s="54"/>
    </row>
    <row r="534" spans="1:8" x14ac:dyDescent="0.2">
      <c r="A534" s="55" t="s">
        <v>321</v>
      </c>
      <c r="B534" s="55" t="s">
        <v>322</v>
      </c>
      <c r="C534" s="55" t="s">
        <v>323</v>
      </c>
      <c r="D534" s="50" t="str">
        <f t="shared" si="7"/>
        <v>6491 - Arrendamiento financiero</v>
      </c>
      <c r="E534" s="53"/>
      <c r="F534" s="50"/>
      <c r="G534" s="51"/>
      <c r="H534" s="51"/>
    </row>
    <row r="535" spans="1:8" x14ac:dyDescent="0.2">
      <c r="A535" s="55" t="s">
        <v>324</v>
      </c>
      <c r="B535" s="55" t="s">
        <v>325</v>
      </c>
      <c r="C535" s="55" t="s">
        <v>326</v>
      </c>
      <c r="D535" s="50" t="str">
        <f t="shared" si="7"/>
        <v>6492 - Otras actividades crediticias</v>
      </c>
      <c r="E535" s="53"/>
      <c r="F535" s="50"/>
      <c r="G535" s="51"/>
      <c r="H535" s="51"/>
    </row>
    <row r="536" spans="1:8" x14ac:dyDescent="0.2">
      <c r="A536" s="55" t="s">
        <v>327</v>
      </c>
      <c r="B536" s="55" t="s">
        <v>328</v>
      </c>
      <c r="C536" s="55" t="s">
        <v>329</v>
      </c>
      <c r="D536" s="50" t="str">
        <f t="shared" si="7"/>
        <v>6499 - Otros servicios financieros, excepto seguros y fondos de pensiones n.c.o.p.</v>
      </c>
      <c r="E536" s="53"/>
      <c r="F536" s="50"/>
      <c r="G536" s="51"/>
      <c r="H536" s="51"/>
    </row>
    <row r="537" spans="1:8" x14ac:dyDescent="0.2">
      <c r="A537" s="55" t="s">
        <v>330</v>
      </c>
      <c r="B537" s="55" t="s">
        <v>331</v>
      </c>
      <c r="C537" s="55" t="s">
        <v>332</v>
      </c>
      <c r="D537" s="50" t="str">
        <f t="shared" si="7"/>
        <v>6511 - Seguros de vida</v>
      </c>
      <c r="E537" s="53"/>
      <c r="F537" s="50"/>
      <c r="G537" s="54"/>
      <c r="H537" s="54"/>
    </row>
    <row r="538" spans="1:8" x14ac:dyDescent="0.2">
      <c r="A538" s="55" t="s">
        <v>333</v>
      </c>
      <c r="B538" s="55" t="s">
        <v>334</v>
      </c>
      <c r="C538" s="55" t="s">
        <v>335</v>
      </c>
      <c r="D538" s="50" t="str">
        <f t="shared" si="7"/>
        <v>6512 - Seguros distintos de los seguros de vida</v>
      </c>
      <c r="E538" s="53"/>
      <c r="F538" s="50"/>
      <c r="G538" s="51"/>
      <c r="H538" s="51"/>
    </row>
    <row r="539" spans="1:8" x14ac:dyDescent="0.2">
      <c r="A539" s="55" t="s">
        <v>337</v>
      </c>
      <c r="B539" s="55" t="s">
        <v>338</v>
      </c>
      <c r="C539" s="55" t="s">
        <v>336</v>
      </c>
      <c r="D539" s="50" t="str">
        <f t="shared" si="7"/>
        <v>6520 - Reaseguros</v>
      </c>
      <c r="E539" s="53"/>
      <c r="F539" s="50"/>
      <c r="G539" s="51"/>
      <c r="H539" s="51"/>
    </row>
    <row r="540" spans="1:8" x14ac:dyDescent="0.2">
      <c r="A540" s="55" t="s">
        <v>340</v>
      </c>
      <c r="B540" s="55" t="s">
        <v>341</v>
      </c>
      <c r="C540" s="55" t="s">
        <v>339</v>
      </c>
      <c r="D540" s="50" t="str">
        <f t="shared" si="7"/>
        <v>6530 - Fondos de pensiones</v>
      </c>
      <c r="E540" s="53"/>
      <c r="F540" s="50"/>
      <c r="G540" s="54"/>
      <c r="H540" s="54"/>
    </row>
    <row r="541" spans="1:8" x14ac:dyDescent="0.2">
      <c r="A541" s="55" t="s">
        <v>342</v>
      </c>
      <c r="B541" s="55" t="s">
        <v>343</v>
      </c>
      <c r="C541" s="55" t="s">
        <v>344</v>
      </c>
      <c r="D541" s="50" t="str">
        <f t="shared" si="7"/>
        <v>6611 - Administración de mercados financieros</v>
      </c>
      <c r="E541" s="53"/>
      <c r="F541" s="50"/>
      <c r="G541" s="51"/>
      <c r="H541" s="51"/>
    </row>
    <row r="542" spans="1:8" x14ac:dyDescent="0.2">
      <c r="A542" s="55" t="s">
        <v>345</v>
      </c>
      <c r="B542" s="55" t="s">
        <v>346</v>
      </c>
      <c r="C542" s="55" t="s">
        <v>347</v>
      </c>
      <c r="D542" s="50" t="str">
        <f t="shared" si="7"/>
        <v>6612 - Actividades de intermediación en operaciones con valores y otros activos</v>
      </c>
      <c r="E542" s="53"/>
      <c r="F542" s="50"/>
      <c r="G542" s="51"/>
      <c r="H542" s="51"/>
    </row>
    <row r="543" spans="1:8" x14ac:dyDescent="0.2">
      <c r="A543" s="55" t="s">
        <v>348</v>
      </c>
      <c r="B543" s="55" t="s">
        <v>349</v>
      </c>
      <c r="C543" s="55" t="s">
        <v>350</v>
      </c>
      <c r="D543" s="50" t="str">
        <f t="shared" si="7"/>
        <v>6619 - Otras actividades auxiliares a los servicios financieros, excepto seguros y fondos de pensiones</v>
      </c>
      <c r="E543" s="53"/>
      <c r="F543" s="50"/>
      <c r="G543" s="51"/>
      <c r="H543" s="54"/>
    </row>
    <row r="544" spans="1:8" x14ac:dyDescent="0.2">
      <c r="A544" s="55" t="s">
        <v>351</v>
      </c>
      <c r="B544" s="55" t="s">
        <v>352</v>
      </c>
      <c r="C544" s="55" t="s">
        <v>353</v>
      </c>
      <c r="D544" s="50" t="str">
        <f t="shared" si="7"/>
        <v>6621 - Evaluación de riesgos y daños</v>
      </c>
      <c r="E544" s="53"/>
      <c r="F544" s="50"/>
      <c r="G544" s="51"/>
      <c r="H544" s="54"/>
    </row>
    <row r="545" spans="1:8" x14ac:dyDescent="0.2">
      <c r="A545" s="55" t="s">
        <v>354</v>
      </c>
      <c r="B545" s="55" t="s">
        <v>355</v>
      </c>
      <c r="C545" s="55" t="s">
        <v>356</v>
      </c>
      <c r="D545" s="50" t="str">
        <f t="shared" si="7"/>
        <v>6622 - Actividades de agentes y corredores de seguros</v>
      </c>
      <c r="E545" s="53"/>
      <c r="F545" s="50"/>
      <c r="G545" s="51"/>
      <c r="H545" s="54"/>
    </row>
    <row r="546" spans="1:8" x14ac:dyDescent="0.2">
      <c r="A546" s="55" t="s">
        <v>357</v>
      </c>
      <c r="B546" s="55" t="s">
        <v>358</v>
      </c>
      <c r="C546" s="55" t="s">
        <v>1471</v>
      </c>
      <c r="D546" s="50" t="str">
        <f t="shared" si="7"/>
        <v>6629 - Otras actividades auxiliares a seguros y fondos de pensiones</v>
      </c>
      <c r="E546" s="53"/>
      <c r="F546" s="50"/>
      <c r="G546" s="51"/>
      <c r="H546" s="51"/>
    </row>
    <row r="547" spans="1:8" x14ac:dyDescent="0.2">
      <c r="A547" s="55" t="s">
        <v>1473</v>
      </c>
      <c r="B547" s="55" t="s">
        <v>21</v>
      </c>
      <c r="C547" s="55" t="s">
        <v>1472</v>
      </c>
      <c r="D547" s="50" t="str">
        <f t="shared" si="7"/>
        <v>6630 - Actividades de gestión de fondos</v>
      </c>
      <c r="E547" s="53"/>
      <c r="F547" s="50"/>
      <c r="G547" s="51"/>
      <c r="H547" s="51"/>
    </row>
    <row r="548" spans="1:8" x14ac:dyDescent="0.2">
      <c r="A548" s="55" t="s">
        <v>23</v>
      </c>
      <c r="B548" s="55" t="s">
        <v>24</v>
      </c>
      <c r="C548" s="55" t="s">
        <v>22</v>
      </c>
      <c r="D548" s="50" t="str">
        <f t="shared" si="7"/>
        <v>6810 - Compraventa de bienes inmobiliarios por cuenta propia</v>
      </c>
      <c r="E548" s="53"/>
      <c r="F548" s="50"/>
      <c r="G548" s="51"/>
      <c r="H548" s="54"/>
    </row>
    <row r="549" spans="1:8" x14ac:dyDescent="0.2">
      <c r="A549" s="55" t="s">
        <v>1328</v>
      </c>
      <c r="B549" s="55" t="s">
        <v>1329</v>
      </c>
      <c r="C549" s="55" t="s">
        <v>25</v>
      </c>
      <c r="D549" s="50" t="str">
        <f t="shared" si="7"/>
        <v>6820 - Alquiler de bienes inmobiliarios por cuenta propia</v>
      </c>
      <c r="E549" s="53"/>
      <c r="F549" s="50"/>
      <c r="G549" s="51"/>
      <c r="H549" s="51"/>
    </row>
    <row r="550" spans="1:8" x14ac:dyDescent="0.2">
      <c r="A550" s="55" t="s">
        <v>1330</v>
      </c>
      <c r="B550" s="55" t="s">
        <v>1331</v>
      </c>
      <c r="C550" s="55" t="s">
        <v>1332</v>
      </c>
      <c r="D550" s="50" t="str">
        <f t="shared" si="7"/>
        <v>6831 - Agentes de la propiedad inmobiliaria</v>
      </c>
      <c r="E550" s="53"/>
      <c r="F550" s="50"/>
      <c r="G550" s="51"/>
      <c r="H550" s="51"/>
    </row>
    <row r="551" spans="1:8" x14ac:dyDescent="0.2">
      <c r="A551" s="55" t="s">
        <v>1333</v>
      </c>
      <c r="B551" s="55" t="s">
        <v>1334</v>
      </c>
      <c r="C551" s="55" t="s">
        <v>1335</v>
      </c>
      <c r="D551" s="50" t="str">
        <f t="shared" si="7"/>
        <v>6832 - Gestión y administración de la propiedad inmobiliaria</v>
      </c>
      <c r="E551" s="53"/>
      <c r="F551" s="50"/>
      <c r="G551" s="51"/>
      <c r="H551" s="51"/>
    </row>
    <row r="552" spans="1:8" x14ac:dyDescent="0.2">
      <c r="A552" s="55" t="s">
        <v>1337</v>
      </c>
      <c r="B552" s="55" t="s">
        <v>1338</v>
      </c>
      <c r="C552" s="55" t="s">
        <v>1336</v>
      </c>
      <c r="D552" s="50" t="str">
        <f t="shared" si="7"/>
        <v>6910 - Actividades jurídicas</v>
      </c>
      <c r="E552" s="53"/>
      <c r="F552" s="50"/>
      <c r="G552" s="54"/>
      <c r="H552" s="54"/>
    </row>
    <row r="553" spans="1:8" x14ac:dyDescent="0.2">
      <c r="A553" s="55" t="s">
        <v>1340</v>
      </c>
      <c r="B553" s="55" t="s">
        <v>1341</v>
      </c>
      <c r="C553" s="55" t="s">
        <v>1339</v>
      </c>
      <c r="D553" s="50" t="str">
        <f t="shared" si="7"/>
        <v>6920 - Actividades de contabilidad, teneduría de libros, auditoría y asesoría fiscal</v>
      </c>
      <c r="E553" s="53"/>
      <c r="F553" s="50"/>
      <c r="G553" s="51"/>
      <c r="H553" s="54"/>
    </row>
    <row r="554" spans="1:8" x14ac:dyDescent="0.2">
      <c r="A554" s="55" t="s">
        <v>1343</v>
      </c>
      <c r="B554" s="55" t="s">
        <v>1389</v>
      </c>
      <c r="C554" s="55" t="s">
        <v>1342</v>
      </c>
      <c r="D554" s="50" t="str">
        <f t="shared" si="7"/>
        <v>7010 - Actividades de las sedes centrales</v>
      </c>
      <c r="E554" s="53"/>
      <c r="F554" s="50"/>
      <c r="G554" s="51"/>
      <c r="H554" s="51"/>
    </row>
    <row r="555" spans="1:8" x14ac:dyDescent="0.2">
      <c r="A555" s="55" t="s">
        <v>1390</v>
      </c>
      <c r="B555" s="55" t="s">
        <v>1391</v>
      </c>
      <c r="C555" s="55" t="s">
        <v>1392</v>
      </c>
      <c r="D555" s="50" t="str">
        <f t="shared" si="7"/>
        <v>7021 - Relaciones públicas y comunicación</v>
      </c>
      <c r="E555" s="53"/>
      <c r="F555" s="50"/>
      <c r="G555" s="51"/>
      <c r="H555" s="54"/>
    </row>
    <row r="556" spans="1:8" x14ac:dyDescent="0.2">
      <c r="A556" s="55" t="s">
        <v>1393</v>
      </c>
      <c r="B556" s="55" t="s">
        <v>1394</v>
      </c>
      <c r="C556" s="55" t="s">
        <v>296</v>
      </c>
      <c r="D556" s="50" t="str">
        <f t="shared" si="7"/>
        <v>7022 - Otras actividades de consultoría de gestión empresarial</v>
      </c>
      <c r="E556" s="53"/>
      <c r="F556" s="50"/>
      <c r="G556" s="51"/>
      <c r="H556" s="51"/>
    </row>
    <row r="557" spans="1:8" x14ac:dyDescent="0.2">
      <c r="A557" s="55" t="s">
        <v>297</v>
      </c>
      <c r="B557" s="55" t="s">
        <v>298</v>
      </c>
      <c r="C557" s="55" t="s">
        <v>299</v>
      </c>
      <c r="D557" s="50" t="str">
        <f t="shared" si="7"/>
        <v>7111 - Servicios técnicos de arquitectura</v>
      </c>
      <c r="E557" s="53"/>
      <c r="F557" s="50"/>
      <c r="G557" s="51"/>
      <c r="H557" s="51"/>
    </row>
    <row r="558" spans="1:8" x14ac:dyDescent="0.2">
      <c r="A558" s="55" t="s">
        <v>300</v>
      </c>
      <c r="B558" s="55" t="s">
        <v>301</v>
      </c>
      <c r="C558" s="55" t="s">
        <v>284</v>
      </c>
      <c r="D558" s="50" t="str">
        <f t="shared" si="7"/>
        <v>7112 - Servicios técnicos de ingeniería y otras actividades relacionadas con el asesoramiento técnico</v>
      </c>
      <c r="E558" s="53"/>
      <c r="F558" s="50"/>
      <c r="G558" s="54"/>
      <c r="H558" s="54"/>
    </row>
    <row r="559" spans="1:8" x14ac:dyDescent="0.2">
      <c r="A559" s="55" t="s">
        <v>286</v>
      </c>
      <c r="B559" s="55" t="s">
        <v>1571</v>
      </c>
      <c r="C559" s="55" t="s">
        <v>285</v>
      </c>
      <c r="D559" s="50" t="str">
        <f t="shared" si="7"/>
        <v>7120 - Ensayos y análisis técnicos</v>
      </c>
      <c r="E559" s="53"/>
      <c r="F559" s="50"/>
      <c r="G559" s="51"/>
      <c r="H559" s="51"/>
    </row>
    <row r="560" spans="1:8" x14ac:dyDescent="0.2">
      <c r="A560" s="55" t="s">
        <v>1572</v>
      </c>
      <c r="B560" s="55" t="s">
        <v>1573</v>
      </c>
      <c r="C560" s="55" t="s">
        <v>1574</v>
      </c>
      <c r="D560" s="50" t="str">
        <f t="shared" si="7"/>
        <v>7211 - Investigación y desarrollo experimental en biotecnología</v>
      </c>
      <c r="E560" s="53"/>
      <c r="F560" s="50"/>
      <c r="G560" s="51"/>
      <c r="H560" s="51"/>
    </row>
    <row r="561" spans="1:8" x14ac:dyDescent="0.2">
      <c r="A561" s="55" t="s">
        <v>1575</v>
      </c>
      <c r="B561" s="55" t="s">
        <v>1576</v>
      </c>
      <c r="C561" s="55" t="s">
        <v>1577</v>
      </c>
      <c r="D561" s="50" t="str">
        <f t="shared" si="7"/>
        <v>7219 - Otra investigación y desarrollo experimental en ciencias naturales y técnicas</v>
      </c>
      <c r="E561" s="53"/>
      <c r="F561" s="53"/>
      <c r="G561" s="51"/>
      <c r="H561" s="54"/>
    </row>
    <row r="562" spans="1:8" x14ac:dyDescent="0.2">
      <c r="A562" s="55" t="s">
        <v>1579</v>
      </c>
      <c r="B562" s="55" t="s">
        <v>1580</v>
      </c>
      <c r="C562" s="55" t="s">
        <v>1578</v>
      </c>
      <c r="D562" s="50" t="str">
        <f t="shared" ref="D562:D625" si="8">A562 &amp;" - " &amp; C562</f>
        <v>7220 - Investigación y desarrollo experimental en ciencias sociales y humanidades</v>
      </c>
      <c r="E562" s="53"/>
      <c r="F562" s="50"/>
      <c r="G562" s="51"/>
      <c r="H562" s="51"/>
    </row>
    <row r="563" spans="1:8" x14ac:dyDescent="0.2">
      <c r="A563" s="55" t="s">
        <v>1581</v>
      </c>
      <c r="B563" s="55" t="s">
        <v>1582</v>
      </c>
      <c r="C563" s="55" t="s">
        <v>1583</v>
      </c>
      <c r="D563" s="50" t="str">
        <f t="shared" si="8"/>
        <v>7311 - Agencias de publicidad</v>
      </c>
      <c r="E563" s="53"/>
      <c r="F563" s="50"/>
      <c r="G563" s="54"/>
      <c r="H563" s="54"/>
    </row>
    <row r="564" spans="1:8" x14ac:dyDescent="0.2">
      <c r="A564" s="55" t="s">
        <v>1584</v>
      </c>
      <c r="B564" s="55" t="s">
        <v>1585</v>
      </c>
      <c r="C564" s="55" t="s">
        <v>277</v>
      </c>
      <c r="D564" s="50" t="str">
        <f t="shared" si="8"/>
        <v>7312 - Servicios de representación de medios de comunicación</v>
      </c>
      <c r="E564" s="53"/>
      <c r="F564" s="50"/>
      <c r="G564" s="51"/>
      <c r="H564" s="51"/>
    </row>
    <row r="565" spans="1:8" x14ac:dyDescent="0.2">
      <c r="A565" s="55" t="s">
        <v>279</v>
      </c>
      <c r="B565" s="55" t="s">
        <v>280</v>
      </c>
      <c r="C565" s="55" t="s">
        <v>278</v>
      </c>
      <c r="D565" s="50" t="str">
        <f t="shared" si="8"/>
        <v>7320 - Estudio de mercado y realización de encuestas de opinión pública</v>
      </c>
      <c r="E565" s="53"/>
      <c r="F565" s="50"/>
      <c r="G565" s="51"/>
      <c r="H565" s="51"/>
    </row>
    <row r="566" spans="1:8" x14ac:dyDescent="0.2">
      <c r="A566" s="55" t="s">
        <v>282</v>
      </c>
      <c r="B566" s="55" t="s">
        <v>283</v>
      </c>
      <c r="C566" s="55" t="s">
        <v>281</v>
      </c>
      <c r="D566" s="50" t="str">
        <f t="shared" si="8"/>
        <v>7410 - Actividades de diseño especializado</v>
      </c>
      <c r="E566" s="53"/>
      <c r="F566" s="50"/>
      <c r="G566" s="54"/>
      <c r="H566" s="54"/>
    </row>
    <row r="567" spans="1:8" x14ac:dyDescent="0.2">
      <c r="A567" s="55" t="s">
        <v>1686</v>
      </c>
      <c r="B567" s="55" t="s">
        <v>1687</v>
      </c>
      <c r="C567" s="55" t="s">
        <v>1685</v>
      </c>
      <c r="D567" s="50" t="str">
        <f t="shared" si="8"/>
        <v>7420 - Actividades de fotografía</v>
      </c>
      <c r="E567" s="53"/>
      <c r="F567" s="50"/>
      <c r="G567" s="51"/>
      <c r="H567" s="51"/>
    </row>
    <row r="568" spans="1:8" x14ac:dyDescent="0.2">
      <c r="A568" s="55" t="s">
        <v>1689</v>
      </c>
      <c r="B568" s="55" t="s">
        <v>1690</v>
      </c>
      <c r="C568" s="55" t="s">
        <v>1688</v>
      </c>
      <c r="D568" s="50" t="str">
        <f t="shared" si="8"/>
        <v>7430 - Actividades de traducción e interpretación</v>
      </c>
      <c r="E568" s="53"/>
      <c r="F568" s="50"/>
      <c r="G568" s="51"/>
      <c r="H568" s="54"/>
    </row>
    <row r="569" spans="1:8" x14ac:dyDescent="0.2">
      <c r="A569" s="55" t="s">
        <v>1692</v>
      </c>
      <c r="B569" s="55" t="s">
        <v>1693</v>
      </c>
      <c r="C569" s="55" t="s">
        <v>1691</v>
      </c>
      <c r="D569" s="50" t="str">
        <f t="shared" si="8"/>
        <v>7490 - Otras actividades profesionales, científicas y técnicas n.c.o.p.</v>
      </c>
      <c r="E569" s="53"/>
      <c r="F569" s="50"/>
      <c r="G569" s="54"/>
      <c r="H569" s="54"/>
    </row>
    <row r="570" spans="1:8" x14ac:dyDescent="0.2">
      <c r="A570" s="55" t="s">
        <v>1695</v>
      </c>
      <c r="B570" s="55" t="s">
        <v>1696</v>
      </c>
      <c r="C570" s="55" t="s">
        <v>1694</v>
      </c>
      <c r="D570" s="50" t="str">
        <f t="shared" si="8"/>
        <v>7500 - Actividades veterinarias</v>
      </c>
      <c r="E570" s="53"/>
      <c r="F570" s="50"/>
      <c r="G570" s="54"/>
      <c r="H570" s="51"/>
    </row>
    <row r="571" spans="1:8" x14ac:dyDescent="0.2">
      <c r="A571" s="55" t="s">
        <v>1697</v>
      </c>
      <c r="B571" s="55" t="s">
        <v>1698</v>
      </c>
      <c r="C571" s="55" t="s">
        <v>1699</v>
      </c>
      <c r="D571" s="50" t="str">
        <f t="shared" si="8"/>
        <v>7711 - Alquiler de automóviles y vehículos de motor ligeros</v>
      </c>
      <c r="E571" s="53"/>
      <c r="F571" s="50"/>
      <c r="G571" s="54"/>
      <c r="H571" s="54"/>
    </row>
    <row r="572" spans="1:8" x14ac:dyDescent="0.2">
      <c r="A572" s="55" t="s">
        <v>1700</v>
      </c>
      <c r="B572" s="55" t="s">
        <v>1701</v>
      </c>
      <c r="C572" s="55" t="s">
        <v>1702</v>
      </c>
      <c r="D572" s="50" t="str">
        <f t="shared" si="8"/>
        <v>7712 - Alquiler de camiones</v>
      </c>
      <c r="E572" s="53"/>
      <c r="F572" s="50"/>
      <c r="G572" s="51"/>
      <c r="H572" s="51"/>
    </row>
    <row r="573" spans="1:8" x14ac:dyDescent="0.2">
      <c r="A573" s="55" t="s">
        <v>1703</v>
      </c>
      <c r="B573" s="55" t="s">
        <v>1704</v>
      </c>
      <c r="C573" s="55" t="s">
        <v>1705</v>
      </c>
      <c r="D573" s="50" t="str">
        <f t="shared" si="8"/>
        <v>7721 - Alquiler de artículos de ocio y deportivos</v>
      </c>
      <c r="E573" s="53"/>
      <c r="F573" s="50"/>
      <c r="G573" s="51"/>
      <c r="H573" s="51"/>
    </row>
    <row r="574" spans="1:8" x14ac:dyDescent="0.2">
      <c r="A574" s="55" t="s">
        <v>1706</v>
      </c>
      <c r="B574" s="55" t="s">
        <v>1707</v>
      </c>
      <c r="C574" s="55" t="s">
        <v>1708</v>
      </c>
      <c r="D574" s="50" t="str">
        <f t="shared" si="8"/>
        <v>7722 - Alquiler de cintas de vídeo y discos</v>
      </c>
      <c r="E574" s="53"/>
      <c r="F574" s="50"/>
      <c r="G574" s="51"/>
      <c r="H574" s="54"/>
    </row>
    <row r="575" spans="1:8" x14ac:dyDescent="0.2">
      <c r="A575" s="55" t="s">
        <v>1709</v>
      </c>
      <c r="B575" s="55" t="s">
        <v>1710</v>
      </c>
      <c r="C575" s="55" t="s">
        <v>1711</v>
      </c>
      <c r="D575" s="50" t="str">
        <f t="shared" si="8"/>
        <v>7729 - Alquiler de otros efectos personales y artículos de uso doméstico</v>
      </c>
      <c r="E575" s="53"/>
      <c r="F575" s="50"/>
      <c r="G575" s="54"/>
      <c r="H575" s="51"/>
    </row>
    <row r="576" spans="1:8" x14ac:dyDescent="0.2">
      <c r="A576" s="55" t="s">
        <v>1712</v>
      </c>
      <c r="B576" s="55" t="s">
        <v>1713</v>
      </c>
      <c r="C576" s="55" t="s">
        <v>1714</v>
      </c>
      <c r="D576" s="50" t="str">
        <f t="shared" si="8"/>
        <v>7731 - Alquiler de maquinaria y equipo de uso agrícola</v>
      </c>
      <c r="E576" s="53"/>
      <c r="F576" s="50"/>
      <c r="G576" s="51"/>
      <c r="H576" s="51"/>
    </row>
    <row r="577" spans="1:8" x14ac:dyDescent="0.2">
      <c r="A577" s="55" t="s">
        <v>1715</v>
      </c>
      <c r="B577" s="55" t="s">
        <v>1716</v>
      </c>
      <c r="C577" s="55" t="s">
        <v>1717</v>
      </c>
      <c r="D577" s="50" t="str">
        <f t="shared" si="8"/>
        <v>7732 - Alquiler de maquinaria y equipo para la construcción e ingeniería civil</v>
      </c>
      <c r="E577" s="53"/>
      <c r="F577" s="50"/>
      <c r="G577" s="54"/>
      <c r="H577" s="51"/>
    </row>
    <row r="578" spans="1:8" x14ac:dyDescent="0.2">
      <c r="A578" s="55" t="s">
        <v>1718</v>
      </c>
      <c r="B578" s="55" t="s">
        <v>1719</v>
      </c>
      <c r="C578" s="55" t="s">
        <v>1720</v>
      </c>
      <c r="D578" s="50" t="str">
        <f t="shared" si="8"/>
        <v>7733 - Alquiler de maquinaria y equipo de oficina, incluidos ordenadores</v>
      </c>
      <c r="E578" s="53"/>
      <c r="F578" s="50"/>
      <c r="G578" s="51"/>
      <c r="H578" s="51"/>
    </row>
    <row r="579" spans="1:8" x14ac:dyDescent="0.2">
      <c r="A579" s="55" t="s">
        <v>1510</v>
      </c>
      <c r="B579" s="55" t="s">
        <v>1511</v>
      </c>
      <c r="C579" s="55" t="s">
        <v>1512</v>
      </c>
      <c r="D579" s="50" t="str">
        <f t="shared" si="8"/>
        <v>7734 - Alquiler de medios de navegación</v>
      </c>
      <c r="E579" s="53"/>
      <c r="F579" s="50"/>
      <c r="G579" s="54"/>
      <c r="H579" s="51"/>
    </row>
    <row r="580" spans="1:8" x14ac:dyDescent="0.2">
      <c r="A580" s="55" t="s">
        <v>1513</v>
      </c>
      <c r="B580" s="55" t="s">
        <v>1514</v>
      </c>
      <c r="C580" s="55" t="s">
        <v>1515</v>
      </c>
      <c r="D580" s="50" t="str">
        <f t="shared" si="8"/>
        <v>7735 - Alquiler de medios de transporte aéreo</v>
      </c>
      <c r="E580" s="53"/>
      <c r="F580" s="50"/>
      <c r="G580" s="54"/>
      <c r="H580" s="51"/>
    </row>
    <row r="581" spans="1:8" x14ac:dyDescent="0.2">
      <c r="A581" s="55" t="s">
        <v>236</v>
      </c>
      <c r="B581" s="55" t="s">
        <v>237</v>
      </c>
      <c r="C581" s="55" t="s">
        <v>1546</v>
      </c>
      <c r="D581" s="50" t="str">
        <f t="shared" si="8"/>
        <v>7739 - Alquiler de otra maquinaria, equipos y bienes tangibles n.c.o.p.</v>
      </c>
      <c r="E581" s="53"/>
      <c r="F581" s="50"/>
      <c r="G581" s="54"/>
      <c r="H581" s="51"/>
    </row>
    <row r="582" spans="1:8" ht="25.5" x14ac:dyDescent="0.2">
      <c r="A582" s="55" t="s">
        <v>1548</v>
      </c>
      <c r="B582" s="55" t="s">
        <v>1549</v>
      </c>
      <c r="C582" s="55" t="s">
        <v>1547</v>
      </c>
      <c r="D582" s="50" t="str">
        <f t="shared" si="8"/>
        <v>7740 - Arrendamiento de la propiedad intelectual y productos similares, excepto trabajos protegidos por los derechos de autor</v>
      </c>
      <c r="E582" s="53"/>
      <c r="F582" s="50"/>
      <c r="G582" s="54"/>
      <c r="H582" s="51"/>
    </row>
    <row r="583" spans="1:8" x14ac:dyDescent="0.2">
      <c r="A583" s="55" t="s">
        <v>1551</v>
      </c>
      <c r="B583" s="55" t="s">
        <v>1552</v>
      </c>
      <c r="C583" s="55" t="s">
        <v>1550</v>
      </c>
      <c r="D583" s="50" t="str">
        <f t="shared" si="8"/>
        <v>7810 - Actividades de las agencias de colocación</v>
      </c>
      <c r="E583" s="53"/>
      <c r="F583" s="50"/>
      <c r="G583" s="54"/>
      <c r="H583" s="51"/>
    </row>
    <row r="584" spans="1:8" x14ac:dyDescent="0.2">
      <c r="A584" s="55" t="s">
        <v>1554</v>
      </c>
      <c r="B584" s="55" t="s">
        <v>1555</v>
      </c>
      <c r="C584" s="55" t="s">
        <v>1553</v>
      </c>
      <c r="D584" s="50" t="str">
        <f t="shared" si="8"/>
        <v>7820 - Actividades de las empresas de trabajo temporal</v>
      </c>
      <c r="E584" s="53"/>
      <c r="F584" s="50"/>
      <c r="G584" s="54"/>
      <c r="H584" s="54"/>
    </row>
    <row r="585" spans="1:8" x14ac:dyDescent="0.2">
      <c r="A585" s="55" t="s">
        <v>1557</v>
      </c>
      <c r="B585" s="55" t="s">
        <v>1558</v>
      </c>
      <c r="C585" s="55" t="s">
        <v>1556</v>
      </c>
      <c r="D585" s="50" t="str">
        <f t="shared" si="8"/>
        <v>7830 - Otra provisión de recursos humanos</v>
      </c>
      <c r="E585" s="53"/>
      <c r="F585" s="50"/>
      <c r="G585" s="51"/>
      <c r="H585" s="51"/>
    </row>
    <row r="586" spans="1:8" x14ac:dyDescent="0.2">
      <c r="A586" s="55" t="s">
        <v>1559</v>
      </c>
      <c r="B586" s="55" t="s">
        <v>1560</v>
      </c>
      <c r="C586" s="55" t="s">
        <v>1561</v>
      </c>
      <c r="D586" s="50" t="str">
        <f t="shared" si="8"/>
        <v>7911 - Actividades de las agencias de viajes</v>
      </c>
      <c r="E586" s="53"/>
      <c r="F586" s="50"/>
      <c r="G586" s="51"/>
      <c r="H586" s="54"/>
    </row>
    <row r="587" spans="1:8" x14ac:dyDescent="0.2">
      <c r="A587" s="55" t="s">
        <v>1562</v>
      </c>
      <c r="B587" s="55" t="s">
        <v>1563</v>
      </c>
      <c r="C587" s="55" t="s">
        <v>1564</v>
      </c>
      <c r="D587" s="50" t="str">
        <f t="shared" si="8"/>
        <v>7912 - Actividades de los operadores turísticos</v>
      </c>
      <c r="E587" s="53"/>
      <c r="F587" s="50"/>
      <c r="G587" s="54"/>
      <c r="H587" s="54"/>
    </row>
    <row r="588" spans="1:8" x14ac:dyDescent="0.2">
      <c r="A588" s="55" t="s">
        <v>1566</v>
      </c>
      <c r="B588" s="55" t="s">
        <v>1567</v>
      </c>
      <c r="C588" s="55" t="s">
        <v>1565</v>
      </c>
      <c r="D588" s="50" t="str">
        <f t="shared" si="8"/>
        <v>7990 - Otros servicios de reservas y actividades relacionadas con los mismos</v>
      </c>
      <c r="E588" s="53"/>
      <c r="F588" s="50"/>
      <c r="G588" s="54"/>
      <c r="H588" s="54"/>
    </row>
    <row r="589" spans="1:8" x14ac:dyDescent="0.2">
      <c r="A589" s="55" t="s">
        <v>1569</v>
      </c>
      <c r="B589" s="55" t="s">
        <v>1570</v>
      </c>
      <c r="C589" s="55" t="s">
        <v>1568</v>
      </c>
      <c r="D589" s="50" t="str">
        <f t="shared" si="8"/>
        <v>8010 - Actividades de seguridad privada</v>
      </c>
      <c r="E589" s="53"/>
      <c r="F589" s="50"/>
      <c r="G589" s="54"/>
      <c r="H589" s="54"/>
    </row>
    <row r="590" spans="1:8" x14ac:dyDescent="0.2">
      <c r="A590" s="55" t="s">
        <v>1613</v>
      </c>
      <c r="B590" s="55" t="s">
        <v>1614</v>
      </c>
      <c r="C590" s="55" t="s">
        <v>1612</v>
      </c>
      <c r="D590" s="50" t="str">
        <f t="shared" si="8"/>
        <v>8020 - Servicios de sistemas de seguridad</v>
      </c>
      <c r="E590" s="53"/>
      <c r="F590" s="50"/>
      <c r="G590" s="51"/>
      <c r="H590" s="54"/>
    </row>
    <row r="591" spans="1:8" x14ac:dyDescent="0.2">
      <c r="A591" s="55" t="s">
        <v>1616</v>
      </c>
      <c r="B591" s="55" t="s">
        <v>1617</v>
      </c>
      <c r="C591" s="55" t="s">
        <v>1615</v>
      </c>
      <c r="D591" s="50" t="str">
        <f t="shared" si="8"/>
        <v>8030 - Actividades de investigación</v>
      </c>
      <c r="E591" s="53"/>
      <c r="F591" s="50"/>
      <c r="G591" s="54"/>
      <c r="H591" s="54"/>
    </row>
    <row r="592" spans="1:8" x14ac:dyDescent="0.2">
      <c r="A592" s="55" t="s">
        <v>1619</v>
      </c>
      <c r="B592" s="55" t="s">
        <v>1620</v>
      </c>
      <c r="C592" s="55" t="s">
        <v>1618</v>
      </c>
      <c r="D592" s="50" t="str">
        <f t="shared" si="8"/>
        <v>8110 - Servicios integrales a edificios e instalaciones</v>
      </c>
      <c r="E592" s="53"/>
      <c r="F592" s="50"/>
      <c r="G592" s="51"/>
      <c r="H592" s="54"/>
    </row>
    <row r="593" spans="1:8" x14ac:dyDescent="0.2">
      <c r="A593" s="55" t="s">
        <v>1621</v>
      </c>
      <c r="B593" s="55" t="s">
        <v>1622</v>
      </c>
      <c r="C593" s="55" t="s">
        <v>1623</v>
      </c>
      <c r="D593" s="50" t="str">
        <f t="shared" si="8"/>
        <v>8121 - Limpieza general de edificios</v>
      </c>
      <c r="E593" s="53"/>
      <c r="F593" s="50"/>
      <c r="G593" s="51"/>
      <c r="H593" s="51"/>
    </row>
    <row r="594" spans="1:8" x14ac:dyDescent="0.2">
      <c r="A594" s="55" t="s">
        <v>1624</v>
      </c>
      <c r="B594" s="55" t="s">
        <v>1625</v>
      </c>
      <c r="C594" s="55" t="s">
        <v>1626</v>
      </c>
      <c r="D594" s="50" t="str">
        <f t="shared" si="8"/>
        <v>8122 - Otras actividades de limpieza industrial y de edificios</v>
      </c>
      <c r="E594" s="53"/>
      <c r="F594" s="50"/>
      <c r="G594" s="54"/>
      <c r="H594" s="54"/>
    </row>
    <row r="595" spans="1:8" x14ac:dyDescent="0.2">
      <c r="A595" s="55" t="s">
        <v>1627</v>
      </c>
      <c r="B595" s="55" t="s">
        <v>1628</v>
      </c>
      <c r="C595" s="55" t="s">
        <v>1629</v>
      </c>
      <c r="D595" s="50" t="str">
        <f t="shared" si="8"/>
        <v>8129 - Otras actividades de limpieza</v>
      </c>
      <c r="E595" s="53"/>
      <c r="F595" s="50"/>
      <c r="G595" s="51"/>
      <c r="H595" s="54"/>
    </row>
    <row r="596" spans="1:8" x14ac:dyDescent="0.2">
      <c r="A596" s="55" t="s">
        <v>1631</v>
      </c>
      <c r="B596" s="55" t="s">
        <v>1632</v>
      </c>
      <c r="C596" s="55" t="s">
        <v>1630</v>
      </c>
      <c r="D596" s="50" t="str">
        <f t="shared" si="8"/>
        <v>8130 - Actividades de jardinería</v>
      </c>
      <c r="E596" s="53"/>
      <c r="F596" s="50"/>
      <c r="G596" s="54"/>
      <c r="H596" s="54"/>
    </row>
    <row r="597" spans="1:8" x14ac:dyDescent="0.2">
      <c r="A597" s="55" t="s">
        <v>1633</v>
      </c>
      <c r="B597" s="55" t="s">
        <v>1634</v>
      </c>
      <c r="C597" s="55" t="s">
        <v>1635</v>
      </c>
      <c r="D597" s="50" t="str">
        <f t="shared" si="8"/>
        <v>8211 - Servicios administrativos combinados</v>
      </c>
      <c r="E597" s="53"/>
      <c r="F597" s="50"/>
      <c r="G597" s="51"/>
      <c r="H597" s="54"/>
    </row>
    <row r="598" spans="1:8" x14ac:dyDescent="0.2">
      <c r="A598" s="55" t="s">
        <v>1636</v>
      </c>
      <c r="B598" s="55" t="s">
        <v>1637</v>
      </c>
      <c r="C598" s="55" t="s">
        <v>1638</v>
      </c>
      <c r="D598" s="50" t="str">
        <f t="shared" si="8"/>
        <v>8219 - Actividades de fotocopiado, preparación de documentos y otras actividades especializadas de oficina</v>
      </c>
      <c r="E598" s="53"/>
      <c r="F598" s="50"/>
      <c r="G598" s="54"/>
      <c r="H598" s="54"/>
    </row>
    <row r="599" spans="1:8" x14ac:dyDescent="0.2">
      <c r="A599" s="55" t="s">
        <v>1640</v>
      </c>
      <c r="B599" s="55" t="s">
        <v>1641</v>
      </c>
      <c r="C599" s="55" t="s">
        <v>1639</v>
      </c>
      <c r="D599" s="50" t="str">
        <f t="shared" si="8"/>
        <v>8220 - Actividades de los centros de llamadas</v>
      </c>
      <c r="E599" s="53"/>
      <c r="F599" s="50"/>
      <c r="G599" s="51"/>
      <c r="H599" s="54"/>
    </row>
    <row r="600" spans="1:8" x14ac:dyDescent="0.2">
      <c r="A600" s="55" t="s">
        <v>1643</v>
      </c>
      <c r="B600" s="55" t="s">
        <v>1644</v>
      </c>
      <c r="C600" s="55" t="s">
        <v>1642</v>
      </c>
      <c r="D600" s="50" t="str">
        <f t="shared" si="8"/>
        <v>8230 - Organización de convenciones y ferias de muestras</v>
      </c>
      <c r="E600" s="53"/>
      <c r="F600" s="50"/>
      <c r="G600" s="51"/>
      <c r="H600" s="51"/>
    </row>
    <row r="601" spans="1:8" x14ac:dyDescent="0.2">
      <c r="A601" s="55" t="s">
        <v>1645</v>
      </c>
      <c r="B601" s="55" t="s">
        <v>1646</v>
      </c>
      <c r="C601" s="55" t="s">
        <v>1647</v>
      </c>
      <c r="D601" s="50" t="str">
        <f t="shared" si="8"/>
        <v>8291 - Actividades de las agencias de cobros y de información comercial</v>
      </c>
      <c r="E601" s="53"/>
      <c r="F601" s="50"/>
      <c r="G601" s="51"/>
      <c r="H601" s="51"/>
    </row>
    <row r="602" spans="1:8" x14ac:dyDescent="0.2">
      <c r="A602" s="55" t="s">
        <v>1648</v>
      </c>
      <c r="B602" s="55" t="s">
        <v>1649</v>
      </c>
      <c r="C602" s="55" t="s">
        <v>1682</v>
      </c>
      <c r="D602" s="50" t="str">
        <f t="shared" si="8"/>
        <v>8292 - Actividades de envasado y empaquetado</v>
      </c>
      <c r="E602" s="53"/>
      <c r="F602" s="50"/>
      <c r="G602" s="51"/>
      <c r="H602" s="51"/>
    </row>
    <row r="603" spans="1:8" x14ac:dyDescent="0.2">
      <c r="A603" s="55" t="s">
        <v>1683</v>
      </c>
      <c r="B603" s="55" t="s">
        <v>1684</v>
      </c>
      <c r="C603" s="55" t="s">
        <v>506</v>
      </c>
      <c r="D603" s="50" t="str">
        <f t="shared" si="8"/>
        <v>8299 - Otras actividades de apoyo a las empresas n.c.o.p.</v>
      </c>
      <c r="E603" s="53"/>
      <c r="F603" s="50"/>
      <c r="G603" s="51"/>
      <c r="H603" s="54"/>
    </row>
    <row r="604" spans="1:8" x14ac:dyDescent="0.2">
      <c r="A604" s="55" t="s">
        <v>507</v>
      </c>
      <c r="B604" s="55" t="s">
        <v>508</v>
      </c>
      <c r="C604" s="55" t="s">
        <v>509</v>
      </c>
      <c r="D604" s="50" t="str">
        <f t="shared" si="8"/>
        <v>8411 - Actividades generales de la Administración Pública</v>
      </c>
      <c r="E604" s="53"/>
      <c r="F604" s="50"/>
      <c r="G604" s="51"/>
      <c r="H604" s="54"/>
    </row>
    <row r="605" spans="1:8" ht="25.5" x14ac:dyDescent="0.2">
      <c r="A605" s="55" t="s">
        <v>510</v>
      </c>
      <c r="B605" s="55" t="s">
        <v>511</v>
      </c>
      <c r="C605" s="55" t="s">
        <v>1522</v>
      </c>
      <c r="D605" s="50" t="str">
        <f t="shared" si="8"/>
        <v>8412 - Regulación de las actividades sanitarias, educativas y culturales y otros servicios sociales, excepto Seguridad Social</v>
      </c>
      <c r="E605" s="53"/>
      <c r="F605" s="50"/>
      <c r="G605" s="51"/>
      <c r="H605" s="54"/>
    </row>
    <row r="606" spans="1:8" x14ac:dyDescent="0.2">
      <c r="A606" s="55" t="s">
        <v>1523</v>
      </c>
      <c r="B606" s="55" t="s">
        <v>1524</v>
      </c>
      <c r="C606" s="55" t="s">
        <v>1525</v>
      </c>
      <c r="D606" s="50" t="str">
        <f t="shared" si="8"/>
        <v>8413 - Regulación de la actividad económica y contribución a su mayor eficiencia</v>
      </c>
      <c r="E606" s="53"/>
      <c r="F606" s="50"/>
      <c r="G606" s="51"/>
      <c r="H606" s="51"/>
    </row>
    <row r="607" spans="1:8" x14ac:dyDescent="0.2">
      <c r="A607" s="55" t="s">
        <v>392</v>
      </c>
      <c r="B607" s="55" t="s">
        <v>393</v>
      </c>
      <c r="C607" s="55" t="s">
        <v>394</v>
      </c>
      <c r="D607" s="50" t="str">
        <f t="shared" si="8"/>
        <v>8421 - Asuntos exteriores</v>
      </c>
      <c r="E607" s="53"/>
      <c r="F607" s="50"/>
      <c r="G607" s="54"/>
      <c r="H607" s="54"/>
    </row>
    <row r="608" spans="1:8" x14ac:dyDescent="0.2">
      <c r="A608" s="55" t="s">
        <v>395</v>
      </c>
      <c r="B608" s="55" t="s">
        <v>396</v>
      </c>
      <c r="C608" s="55" t="s">
        <v>397</v>
      </c>
      <c r="D608" s="50" t="str">
        <f t="shared" si="8"/>
        <v>8422 - Defensa</v>
      </c>
      <c r="E608" s="53"/>
      <c r="F608" s="50"/>
      <c r="G608" s="51"/>
      <c r="H608" s="54"/>
    </row>
    <row r="609" spans="1:8" x14ac:dyDescent="0.2">
      <c r="A609" s="55" t="s">
        <v>398</v>
      </c>
      <c r="B609" s="55" t="s">
        <v>399</v>
      </c>
      <c r="C609" s="55" t="s">
        <v>400</v>
      </c>
      <c r="D609" s="50" t="str">
        <f t="shared" si="8"/>
        <v>8423 - Justicia</v>
      </c>
      <c r="E609" s="53"/>
      <c r="F609" s="50"/>
      <c r="G609" s="51"/>
      <c r="H609" s="54"/>
    </row>
    <row r="610" spans="1:8" x14ac:dyDescent="0.2">
      <c r="A610" s="55" t="s">
        <v>401</v>
      </c>
      <c r="B610" s="55" t="s">
        <v>402</v>
      </c>
      <c r="C610" s="55" t="s">
        <v>403</v>
      </c>
      <c r="D610" s="50" t="str">
        <f t="shared" si="8"/>
        <v>8424 - Orden público y seguridad</v>
      </c>
      <c r="E610" s="53"/>
      <c r="F610" s="50"/>
      <c r="G610" s="51"/>
      <c r="H610" s="51"/>
    </row>
    <row r="611" spans="1:8" x14ac:dyDescent="0.2">
      <c r="A611" s="55" t="s">
        <v>404</v>
      </c>
      <c r="B611" s="55" t="s">
        <v>405</v>
      </c>
      <c r="C611" s="55" t="s">
        <v>406</v>
      </c>
      <c r="D611" s="50" t="str">
        <f t="shared" si="8"/>
        <v>8425 - Protección civil</v>
      </c>
      <c r="E611" s="53"/>
      <c r="F611" s="50"/>
      <c r="G611" s="51"/>
      <c r="H611" s="51"/>
    </row>
    <row r="612" spans="1:8" x14ac:dyDescent="0.2">
      <c r="A612" s="55" t="s">
        <v>408</v>
      </c>
      <c r="B612" s="55" t="s">
        <v>409</v>
      </c>
      <c r="C612" s="55" t="s">
        <v>407</v>
      </c>
      <c r="D612" s="50" t="str">
        <f t="shared" si="8"/>
        <v>8430 - Seguridad Social obligatoria</v>
      </c>
      <c r="E612" s="53"/>
      <c r="F612" s="50"/>
      <c r="G612" s="51"/>
      <c r="H612" s="54"/>
    </row>
    <row r="613" spans="1:8" x14ac:dyDescent="0.2">
      <c r="A613" s="55" t="s">
        <v>411</v>
      </c>
      <c r="B613" s="55" t="s">
        <v>412</v>
      </c>
      <c r="C613" s="55" t="s">
        <v>410</v>
      </c>
      <c r="D613" s="50" t="str">
        <f t="shared" si="8"/>
        <v>8510 - Educación preprimaria</v>
      </c>
      <c r="E613" s="53"/>
      <c r="F613" s="50"/>
      <c r="G613" s="51"/>
      <c r="H613" s="54"/>
    </row>
    <row r="614" spans="1:8" x14ac:dyDescent="0.2">
      <c r="A614" s="55" t="s">
        <v>414</v>
      </c>
      <c r="B614" s="55" t="s">
        <v>415</v>
      </c>
      <c r="C614" s="55" t="s">
        <v>413</v>
      </c>
      <c r="D614" s="50" t="str">
        <f t="shared" si="8"/>
        <v>8520 - Educación primaria</v>
      </c>
      <c r="E614" s="53"/>
      <c r="F614" s="50"/>
      <c r="G614" s="51"/>
      <c r="H614" s="54"/>
    </row>
    <row r="615" spans="1:8" x14ac:dyDescent="0.2">
      <c r="A615" s="55" t="s">
        <v>416</v>
      </c>
      <c r="B615" s="55" t="s">
        <v>417</v>
      </c>
      <c r="C615" s="55" t="s">
        <v>418</v>
      </c>
      <c r="D615" s="50" t="str">
        <f t="shared" si="8"/>
        <v>8531 - Educación secundaria general</v>
      </c>
      <c r="E615" s="53"/>
      <c r="F615" s="50"/>
      <c r="G615" s="54"/>
      <c r="H615" s="54"/>
    </row>
    <row r="616" spans="1:8" x14ac:dyDescent="0.2">
      <c r="A616" s="55" t="s">
        <v>419</v>
      </c>
      <c r="B616" s="55" t="s">
        <v>420</v>
      </c>
      <c r="C616" s="55" t="s">
        <v>421</v>
      </c>
      <c r="D616" s="50" t="str">
        <f t="shared" si="8"/>
        <v>8532 - Educación secundaria técnica y profesional</v>
      </c>
      <c r="E616" s="53"/>
      <c r="F616" s="50"/>
      <c r="G616" s="51"/>
      <c r="H616" s="54"/>
    </row>
    <row r="617" spans="1:8" x14ac:dyDescent="0.2">
      <c r="A617" s="55" t="s">
        <v>422</v>
      </c>
      <c r="B617" s="55" t="s">
        <v>423</v>
      </c>
      <c r="C617" s="55" t="s">
        <v>211</v>
      </c>
      <c r="D617" s="50" t="str">
        <f t="shared" si="8"/>
        <v>8541 - Educación postsecundaria no terciaria</v>
      </c>
      <c r="E617" s="53"/>
      <c r="F617" s="50"/>
      <c r="G617" s="51"/>
      <c r="H617" s="54"/>
    </row>
    <row r="618" spans="1:8" x14ac:dyDescent="0.2">
      <c r="A618" s="55" t="s">
        <v>212</v>
      </c>
      <c r="B618" s="55" t="s">
        <v>213</v>
      </c>
      <c r="C618" s="55" t="s">
        <v>214</v>
      </c>
      <c r="D618" s="50" t="str">
        <f t="shared" si="8"/>
        <v>8543 - Educación universitaria</v>
      </c>
      <c r="E618" s="53"/>
      <c r="F618" s="50"/>
      <c r="G618" s="51"/>
      <c r="H618" s="51"/>
    </row>
    <row r="619" spans="1:8" x14ac:dyDescent="0.2">
      <c r="A619" s="55" t="s">
        <v>215</v>
      </c>
      <c r="B619" s="55" t="s">
        <v>1293</v>
      </c>
      <c r="C619" s="55" t="s">
        <v>1294</v>
      </c>
      <c r="D619" s="50" t="str">
        <f t="shared" si="8"/>
        <v>8544 - Educación terciaria no universitaria</v>
      </c>
      <c r="E619" s="53"/>
      <c r="F619" s="50"/>
      <c r="G619" s="51"/>
      <c r="H619" s="51"/>
    </row>
    <row r="620" spans="1:8" x14ac:dyDescent="0.2">
      <c r="A620" s="55" t="s">
        <v>1295</v>
      </c>
      <c r="B620" s="55" t="s">
        <v>1296</v>
      </c>
      <c r="C620" s="55" t="s">
        <v>1297</v>
      </c>
      <c r="D620" s="50" t="str">
        <f t="shared" si="8"/>
        <v>8551 - Educación deportiva y recreativa</v>
      </c>
      <c r="E620" s="53"/>
      <c r="F620" s="50"/>
      <c r="G620" s="51"/>
      <c r="H620" s="54"/>
    </row>
    <row r="621" spans="1:8" x14ac:dyDescent="0.2">
      <c r="A621" s="55" t="s">
        <v>1298</v>
      </c>
      <c r="B621" s="55" t="s">
        <v>1299</v>
      </c>
      <c r="C621" s="55" t="s">
        <v>1300</v>
      </c>
      <c r="D621" s="50" t="str">
        <f t="shared" si="8"/>
        <v>8552 - Educación cultural</v>
      </c>
      <c r="E621" s="53"/>
      <c r="F621" s="50"/>
      <c r="G621" s="51"/>
      <c r="H621" s="54"/>
    </row>
    <row r="622" spans="1:8" x14ac:dyDescent="0.2">
      <c r="A622" s="55" t="s">
        <v>1301</v>
      </c>
      <c r="B622" s="55" t="s">
        <v>1302</v>
      </c>
      <c r="C622" s="55" t="s">
        <v>220</v>
      </c>
      <c r="D622" s="50" t="str">
        <f t="shared" si="8"/>
        <v>8553 - Actividades de las escuelas de conducción y pilotaje</v>
      </c>
      <c r="E622" s="53"/>
      <c r="F622" s="50"/>
      <c r="G622" s="51"/>
      <c r="H622" s="51"/>
    </row>
    <row r="623" spans="1:8" x14ac:dyDescent="0.2">
      <c r="A623" s="55" t="s">
        <v>221</v>
      </c>
      <c r="B623" s="55" t="s">
        <v>222</v>
      </c>
      <c r="C623" s="55" t="s">
        <v>223</v>
      </c>
      <c r="D623" s="50" t="str">
        <f t="shared" si="8"/>
        <v>8559 - Otra educación n.c.o.p.</v>
      </c>
      <c r="E623" s="53"/>
      <c r="F623" s="50"/>
      <c r="G623" s="51"/>
      <c r="H623" s="54"/>
    </row>
    <row r="624" spans="1:8" x14ac:dyDescent="0.2">
      <c r="A624" s="55" t="s">
        <v>225</v>
      </c>
      <c r="B624" s="55" t="s">
        <v>226</v>
      </c>
      <c r="C624" s="55" t="s">
        <v>224</v>
      </c>
      <c r="D624" s="50" t="str">
        <f t="shared" si="8"/>
        <v>8560 - Actividades auxiliares a la educación</v>
      </c>
      <c r="E624" s="53"/>
      <c r="F624" s="50"/>
      <c r="G624" s="51"/>
      <c r="H624" s="54"/>
    </row>
    <row r="625" spans="1:8" x14ac:dyDescent="0.2">
      <c r="A625" s="55" t="s">
        <v>446</v>
      </c>
      <c r="B625" s="55" t="s">
        <v>447</v>
      </c>
      <c r="C625" s="55" t="s">
        <v>445</v>
      </c>
      <c r="D625" s="50" t="str">
        <f t="shared" si="8"/>
        <v>8610 - Actividades hospitalarias</v>
      </c>
      <c r="E625" s="53"/>
      <c r="F625" s="50"/>
      <c r="G625" s="51"/>
      <c r="H625" s="54"/>
    </row>
    <row r="626" spans="1:8" x14ac:dyDescent="0.2">
      <c r="A626" s="55" t="s">
        <v>448</v>
      </c>
      <c r="B626" s="55" t="s">
        <v>449</v>
      </c>
      <c r="C626" s="55" t="s">
        <v>450</v>
      </c>
      <c r="D626" s="50" t="str">
        <f t="shared" ref="D626:D677" si="9">A626 &amp;" - " &amp; C626</f>
        <v>8621 - Actividades de medicina general</v>
      </c>
      <c r="E626" s="53"/>
      <c r="F626" s="50"/>
      <c r="G626" s="51"/>
      <c r="H626" s="54"/>
    </row>
    <row r="627" spans="1:8" x14ac:dyDescent="0.2">
      <c r="A627" s="55" t="s">
        <v>451</v>
      </c>
      <c r="B627" s="55" t="s">
        <v>452</v>
      </c>
      <c r="C627" s="55" t="s">
        <v>453</v>
      </c>
      <c r="D627" s="50" t="str">
        <f t="shared" si="9"/>
        <v>8622 - Actividades de medicina especializada</v>
      </c>
      <c r="E627" s="53"/>
      <c r="F627" s="50"/>
      <c r="G627" s="51"/>
      <c r="H627" s="51"/>
    </row>
    <row r="628" spans="1:8" x14ac:dyDescent="0.2">
      <c r="A628" s="55" t="s">
        <v>454</v>
      </c>
      <c r="B628" s="55" t="s">
        <v>455</v>
      </c>
      <c r="C628" s="55" t="s">
        <v>456</v>
      </c>
      <c r="D628" s="50" t="str">
        <f t="shared" si="9"/>
        <v>8623 - Actividades odontológicas</v>
      </c>
      <c r="E628" s="53"/>
      <c r="F628" s="50"/>
      <c r="G628" s="54"/>
      <c r="H628" s="54"/>
    </row>
    <row r="629" spans="1:8" x14ac:dyDescent="0.2">
      <c r="A629" s="55" t="s">
        <v>1529</v>
      </c>
      <c r="B629" s="55" t="s">
        <v>1530</v>
      </c>
      <c r="C629" s="55" t="s">
        <v>1528</v>
      </c>
      <c r="D629" s="50" t="str">
        <f t="shared" si="9"/>
        <v>8690 - Otras actividades sanitarias</v>
      </c>
      <c r="E629" s="53"/>
      <c r="F629" s="50"/>
      <c r="G629" s="51"/>
      <c r="H629" s="54"/>
    </row>
    <row r="630" spans="1:8" x14ac:dyDescent="0.2">
      <c r="A630" s="55" t="s">
        <v>1532</v>
      </c>
      <c r="B630" s="55" t="s">
        <v>1533</v>
      </c>
      <c r="C630" s="55" t="s">
        <v>1531</v>
      </c>
      <c r="D630" s="50" t="str">
        <f t="shared" si="9"/>
        <v>8710 - Asistencia en establecimientos residenciales con cuidados sanitarios</v>
      </c>
      <c r="E630" s="53"/>
      <c r="F630" s="50"/>
      <c r="G630" s="51"/>
      <c r="H630" s="51"/>
    </row>
    <row r="631" spans="1:8" ht="25.5" x14ac:dyDescent="0.2">
      <c r="A631" s="55" t="s">
        <v>1535</v>
      </c>
      <c r="B631" s="55" t="s">
        <v>1536</v>
      </c>
      <c r="C631" s="55" t="s">
        <v>1534</v>
      </c>
      <c r="D631" s="50" t="str">
        <f t="shared" si="9"/>
        <v>8720 - Asistencia en establecimientos residenciales para personas con discapacidad intelectual, enfermedad mental y drogodependencia</v>
      </c>
      <c r="E631" s="53"/>
      <c r="F631" s="50"/>
      <c r="G631" s="51"/>
      <c r="H631" s="54"/>
    </row>
    <row r="632" spans="1:8" x14ac:dyDescent="0.2">
      <c r="A632" s="55" t="s">
        <v>1537</v>
      </c>
      <c r="B632" s="55" t="s">
        <v>1538</v>
      </c>
      <c r="C632" s="55" t="s">
        <v>1539</v>
      </c>
      <c r="D632" s="50" t="str">
        <f t="shared" si="9"/>
        <v>8731 - Asistencia en establecimientos residenciales para personas mayores</v>
      </c>
      <c r="E632" s="53"/>
      <c r="F632" s="50"/>
      <c r="G632" s="51"/>
      <c r="H632" s="54"/>
    </row>
    <row r="633" spans="1:8" x14ac:dyDescent="0.2">
      <c r="A633" s="55" t="s">
        <v>1540</v>
      </c>
      <c r="B633" s="55" t="s">
        <v>1541</v>
      </c>
      <c r="C633" s="55" t="s">
        <v>1542</v>
      </c>
      <c r="D633" s="50" t="str">
        <f t="shared" si="9"/>
        <v>8732 - Asistencia en establecimientos residenciales para personas con discapacidad física</v>
      </c>
      <c r="E633" s="53"/>
      <c r="F633" s="50"/>
      <c r="G633" s="51"/>
      <c r="H633" s="54"/>
    </row>
    <row r="634" spans="1:8" x14ac:dyDescent="0.2">
      <c r="A634" s="55" t="s">
        <v>1544</v>
      </c>
      <c r="B634" s="55" t="s">
        <v>1605</v>
      </c>
      <c r="C634" s="55" t="s">
        <v>1543</v>
      </c>
      <c r="D634" s="50" t="str">
        <f t="shared" si="9"/>
        <v>8790 - Otras actividades de asistencia en establecimientos residenciales</v>
      </c>
      <c r="E634" s="53"/>
      <c r="F634" s="50"/>
      <c r="G634" s="54"/>
      <c r="H634" s="54"/>
    </row>
    <row r="635" spans="1:8" x14ac:dyDescent="0.2">
      <c r="A635" s="55" t="s">
        <v>1606</v>
      </c>
      <c r="B635" s="55" t="s">
        <v>1607</v>
      </c>
      <c r="C635" s="55" t="s">
        <v>1608</v>
      </c>
      <c r="D635" s="50" t="str">
        <f t="shared" si="9"/>
        <v>8811 - Actividades de servicios sociales sin alojamiento para personas mayores</v>
      </c>
      <c r="E635" s="53"/>
      <c r="F635" s="50"/>
      <c r="G635" s="51"/>
      <c r="H635" s="54"/>
    </row>
    <row r="636" spans="1:8" x14ac:dyDescent="0.2">
      <c r="A636" s="55" t="s">
        <v>1609</v>
      </c>
      <c r="B636" s="55" t="s">
        <v>1610</v>
      </c>
      <c r="C636" s="55" t="s">
        <v>1611</v>
      </c>
      <c r="D636" s="50" t="str">
        <f t="shared" si="9"/>
        <v>8812 - Actividades de servicios sociales sin alojamiento para personas con discapacidad</v>
      </c>
      <c r="E636" s="53"/>
      <c r="F636" s="50"/>
      <c r="G636" s="51"/>
      <c r="H636" s="54"/>
    </row>
    <row r="637" spans="1:8" x14ac:dyDescent="0.2">
      <c r="A637" s="55" t="s">
        <v>437</v>
      </c>
      <c r="B637" s="55" t="s">
        <v>438</v>
      </c>
      <c r="C637" s="55" t="s">
        <v>439</v>
      </c>
      <c r="D637" s="50" t="str">
        <f t="shared" si="9"/>
        <v>8891 - Actividades de cuidado diurno de niños</v>
      </c>
      <c r="E637" s="53"/>
      <c r="F637" s="50"/>
      <c r="G637" s="51"/>
      <c r="H637" s="54"/>
    </row>
    <row r="638" spans="1:8" x14ac:dyDescent="0.2">
      <c r="A638" s="55" t="s">
        <v>440</v>
      </c>
      <c r="B638" s="55" t="s">
        <v>441</v>
      </c>
      <c r="C638" s="55" t="s">
        <v>1840</v>
      </c>
      <c r="D638" s="50" t="str">
        <f t="shared" si="9"/>
        <v>8899 - Otros actividades de servicios sociales sin alojamiento n.c.o.p.</v>
      </c>
      <c r="E638" s="53"/>
      <c r="F638" s="50"/>
      <c r="G638" s="54"/>
      <c r="H638" s="54"/>
    </row>
    <row r="639" spans="1:8" x14ac:dyDescent="0.2">
      <c r="A639" s="55" t="s">
        <v>1841</v>
      </c>
      <c r="B639" s="55" t="s">
        <v>1842</v>
      </c>
      <c r="C639" s="55" t="s">
        <v>1843</v>
      </c>
      <c r="D639" s="50" t="str">
        <f t="shared" si="9"/>
        <v>9001 - Artes escénicas</v>
      </c>
      <c r="E639" s="53"/>
      <c r="F639" s="50"/>
      <c r="G639" s="51"/>
      <c r="H639" s="54"/>
    </row>
    <row r="640" spans="1:8" x14ac:dyDescent="0.2">
      <c r="A640" s="55" t="s">
        <v>1844</v>
      </c>
      <c r="B640" s="55" t="s">
        <v>1845</v>
      </c>
      <c r="C640" s="55" t="s">
        <v>1846</v>
      </c>
      <c r="D640" s="50" t="str">
        <f t="shared" si="9"/>
        <v>9002 - Actividades auxiliares a las artes escénicas</v>
      </c>
      <c r="E640" s="53"/>
      <c r="F640" s="50"/>
      <c r="G640" s="51"/>
      <c r="H640" s="54"/>
    </row>
    <row r="641" spans="1:8" x14ac:dyDescent="0.2">
      <c r="A641" s="55" t="s">
        <v>1847</v>
      </c>
      <c r="B641" s="55" t="s">
        <v>1848</v>
      </c>
      <c r="C641" s="55" t="s">
        <v>1849</v>
      </c>
      <c r="D641" s="50" t="str">
        <f t="shared" si="9"/>
        <v>9003 - Creación artística y literaria</v>
      </c>
      <c r="E641" s="53"/>
      <c r="F641" s="50"/>
      <c r="G641" s="51"/>
      <c r="H641" s="54"/>
    </row>
    <row r="642" spans="1:8" x14ac:dyDescent="0.2">
      <c r="A642" s="55" t="s">
        <v>1850</v>
      </c>
      <c r="B642" s="55" t="s">
        <v>1851</v>
      </c>
      <c r="C642" s="55" t="s">
        <v>1852</v>
      </c>
      <c r="D642" s="50" t="str">
        <f t="shared" si="9"/>
        <v>9004 - Gestión de salas de espectáculos</v>
      </c>
      <c r="E642" s="53"/>
      <c r="F642" s="50"/>
      <c r="G642" s="54"/>
      <c r="H642" s="54"/>
    </row>
    <row r="643" spans="1:8" x14ac:dyDescent="0.2">
      <c r="A643" s="55" t="s">
        <v>1853</v>
      </c>
      <c r="B643" s="55" t="s">
        <v>1854</v>
      </c>
      <c r="C643" s="55" t="s">
        <v>1855</v>
      </c>
      <c r="D643" s="50" t="str">
        <f t="shared" si="9"/>
        <v>9102 - Actividades de museos</v>
      </c>
      <c r="E643" s="53"/>
      <c r="F643" s="50"/>
      <c r="G643" s="51"/>
      <c r="H643" s="51"/>
    </row>
    <row r="644" spans="1:8" x14ac:dyDescent="0.2">
      <c r="A644" s="55" t="s">
        <v>1856</v>
      </c>
      <c r="B644" s="55" t="s">
        <v>1857</v>
      </c>
      <c r="C644" s="55" t="s">
        <v>515</v>
      </c>
      <c r="D644" s="50" t="str">
        <f t="shared" si="9"/>
        <v>9103 - Gestión de lugares y edificios históricos</v>
      </c>
      <c r="E644" s="53"/>
      <c r="F644" s="50"/>
      <c r="G644" s="51"/>
      <c r="H644" s="54"/>
    </row>
    <row r="645" spans="1:8" x14ac:dyDescent="0.2">
      <c r="A645" s="55" t="s">
        <v>516</v>
      </c>
      <c r="B645" s="55" t="s">
        <v>517</v>
      </c>
      <c r="C645" s="55" t="s">
        <v>518</v>
      </c>
      <c r="D645" s="50" t="str">
        <f t="shared" si="9"/>
        <v>9104 - Actividades de los jardines botánicos, parques zoológicos y reservas naturales</v>
      </c>
      <c r="E645" s="53"/>
      <c r="F645" s="50"/>
      <c r="G645" s="51"/>
      <c r="H645" s="51"/>
    </row>
    <row r="646" spans="1:8" x14ac:dyDescent="0.2">
      <c r="A646" s="55" t="s">
        <v>519</v>
      </c>
      <c r="B646" s="55" t="s">
        <v>520</v>
      </c>
      <c r="C646" s="55" t="s">
        <v>521</v>
      </c>
      <c r="D646" s="50" t="str">
        <f t="shared" si="9"/>
        <v>9105 - Actividades de bibliotecas</v>
      </c>
      <c r="E646" s="53"/>
      <c r="F646" s="50"/>
      <c r="G646" s="54"/>
      <c r="H646" s="54"/>
    </row>
    <row r="647" spans="1:8" x14ac:dyDescent="0.2">
      <c r="A647" s="55" t="s">
        <v>522</v>
      </c>
      <c r="B647" s="55" t="s">
        <v>523</v>
      </c>
      <c r="C647" s="55" t="s">
        <v>524</v>
      </c>
      <c r="D647" s="50" t="str">
        <f t="shared" si="9"/>
        <v>9106 - Actividades de archivos</v>
      </c>
      <c r="E647" s="53"/>
      <c r="F647" s="50"/>
      <c r="G647" s="51"/>
      <c r="H647" s="54"/>
    </row>
    <row r="648" spans="1:8" x14ac:dyDescent="0.2">
      <c r="A648" s="55" t="s">
        <v>526</v>
      </c>
      <c r="B648" s="55" t="s">
        <v>527</v>
      </c>
      <c r="C648" s="55" t="s">
        <v>525</v>
      </c>
      <c r="D648" s="50" t="str">
        <f t="shared" si="9"/>
        <v>9200 - Actividades de juegos de azar y apuestas</v>
      </c>
      <c r="E648" s="53"/>
      <c r="F648" s="50"/>
      <c r="G648" s="51"/>
      <c r="H648" s="54"/>
    </row>
    <row r="649" spans="1:8" x14ac:dyDescent="0.2">
      <c r="A649" s="55" t="s">
        <v>528</v>
      </c>
      <c r="B649" s="55" t="s">
        <v>529</v>
      </c>
      <c r="C649" s="55" t="s">
        <v>530</v>
      </c>
      <c r="D649" s="50" t="str">
        <f t="shared" si="9"/>
        <v>9311 - Gestión de instalaciones deportivas</v>
      </c>
      <c r="E649" s="53"/>
      <c r="F649" s="50"/>
      <c r="G649" s="51"/>
      <c r="H649" s="51"/>
    </row>
    <row r="650" spans="1:8" x14ac:dyDescent="0.2">
      <c r="A650" s="55" t="s">
        <v>531</v>
      </c>
      <c r="B650" s="55" t="s">
        <v>532</v>
      </c>
      <c r="C650" s="55" t="s">
        <v>1650</v>
      </c>
      <c r="D650" s="50" t="str">
        <f t="shared" si="9"/>
        <v>9312 - Actividades de los clubes deportivos</v>
      </c>
      <c r="E650" s="53"/>
      <c r="F650" s="50"/>
      <c r="G650" s="51"/>
      <c r="H650" s="51"/>
    </row>
    <row r="651" spans="1:8" x14ac:dyDescent="0.2">
      <c r="A651" s="55" t="s">
        <v>1858</v>
      </c>
      <c r="B651" s="55" t="s">
        <v>1859</v>
      </c>
      <c r="C651" s="55" t="s">
        <v>1860</v>
      </c>
      <c r="D651" s="50" t="str">
        <f t="shared" si="9"/>
        <v>9313 - Actividades de los gimnasios</v>
      </c>
      <c r="E651" s="53"/>
      <c r="F651" s="50"/>
      <c r="G651" s="51"/>
      <c r="H651" s="51"/>
    </row>
    <row r="652" spans="1:8" x14ac:dyDescent="0.2">
      <c r="A652" s="55" t="s">
        <v>1861</v>
      </c>
      <c r="B652" s="55" t="s">
        <v>1862</v>
      </c>
      <c r="C652" s="55" t="s">
        <v>1863</v>
      </c>
      <c r="D652" s="50" t="str">
        <f t="shared" si="9"/>
        <v>9319 - Otras actividades deportivas</v>
      </c>
      <c r="E652" s="53"/>
      <c r="F652" s="50"/>
      <c r="G652" s="54"/>
      <c r="H652" s="51"/>
    </row>
    <row r="653" spans="1:8" x14ac:dyDescent="0.2">
      <c r="A653" s="55" t="s">
        <v>1864</v>
      </c>
      <c r="B653" s="55" t="s">
        <v>1865</v>
      </c>
      <c r="C653" s="55" t="s">
        <v>512</v>
      </c>
      <c r="D653" s="50" t="str">
        <f t="shared" si="9"/>
        <v>9321 - Actividades de los parques de atracciones y los parques temáticos</v>
      </c>
      <c r="E653" s="53"/>
      <c r="F653" s="50"/>
      <c r="G653" s="51"/>
      <c r="H653" s="51"/>
    </row>
    <row r="654" spans="1:8" x14ac:dyDescent="0.2">
      <c r="A654" s="55" t="s">
        <v>513</v>
      </c>
      <c r="B654" s="55" t="s">
        <v>514</v>
      </c>
      <c r="C654" s="55" t="s">
        <v>1586</v>
      </c>
      <c r="D654" s="50" t="str">
        <f t="shared" si="9"/>
        <v>9329 - Otras actividades recreativas y de entretenimiento</v>
      </c>
      <c r="E654" s="53"/>
      <c r="F654" s="50"/>
      <c r="G654" s="51"/>
      <c r="H654" s="54"/>
    </row>
    <row r="655" spans="1:8" x14ac:dyDescent="0.2">
      <c r="A655" s="55" t="s">
        <v>1587</v>
      </c>
      <c r="B655" s="55" t="s">
        <v>1588</v>
      </c>
      <c r="C655" s="55" t="s">
        <v>1589</v>
      </c>
      <c r="D655" s="50" t="str">
        <f t="shared" si="9"/>
        <v>9411 - Actividades de organizaciones empresariales y patronales</v>
      </c>
      <c r="E655" s="53"/>
      <c r="F655" s="50"/>
      <c r="G655" s="51"/>
      <c r="H655" s="51"/>
    </row>
    <row r="656" spans="1:8" x14ac:dyDescent="0.2">
      <c r="A656" s="55" t="s">
        <v>1590</v>
      </c>
      <c r="B656" s="55" t="s">
        <v>1591</v>
      </c>
      <c r="C656" s="55" t="s">
        <v>1592</v>
      </c>
      <c r="D656" s="50" t="str">
        <f t="shared" si="9"/>
        <v>9412 - Actividades de organizaciones profesionales</v>
      </c>
      <c r="E656" s="53"/>
      <c r="F656" s="50"/>
      <c r="G656" s="51"/>
      <c r="H656" s="54"/>
    </row>
    <row r="657" spans="1:8" x14ac:dyDescent="0.2">
      <c r="A657" s="55" t="s">
        <v>1594</v>
      </c>
      <c r="B657" s="55" t="s">
        <v>1595</v>
      </c>
      <c r="C657" s="55" t="s">
        <v>1593</v>
      </c>
      <c r="D657" s="50" t="str">
        <f t="shared" si="9"/>
        <v>9420 - Actividades sindicales</v>
      </c>
      <c r="E657" s="53"/>
      <c r="F657" s="50"/>
      <c r="G657" s="51"/>
      <c r="H657" s="54"/>
    </row>
    <row r="658" spans="1:8" x14ac:dyDescent="0.2">
      <c r="A658" s="55" t="s">
        <v>1596</v>
      </c>
      <c r="B658" s="55" t="s">
        <v>1597</v>
      </c>
      <c r="C658" s="55" t="s">
        <v>1598</v>
      </c>
      <c r="D658" s="50" t="str">
        <f t="shared" si="9"/>
        <v>9491 - Actividades de organizaciones religiosas</v>
      </c>
      <c r="E658" s="53"/>
      <c r="F658" s="50"/>
      <c r="G658" s="51"/>
      <c r="H658" s="54"/>
    </row>
    <row r="659" spans="1:8" x14ac:dyDescent="0.2">
      <c r="A659" s="55" t="s">
        <v>1599</v>
      </c>
      <c r="B659" s="55" t="s">
        <v>1600</v>
      </c>
      <c r="C659" s="55" t="s">
        <v>1601</v>
      </c>
      <c r="D659" s="50" t="str">
        <f t="shared" si="9"/>
        <v>9492 - Actividades de organizaciones políticas</v>
      </c>
      <c r="E659" s="53"/>
      <c r="F659" s="50"/>
      <c r="G659" s="51"/>
      <c r="H659" s="51"/>
    </row>
    <row r="660" spans="1:8" x14ac:dyDescent="0.2">
      <c r="A660" s="55" t="s">
        <v>1602</v>
      </c>
      <c r="B660" s="55" t="s">
        <v>1603</v>
      </c>
      <c r="C660" s="55" t="s">
        <v>1651</v>
      </c>
      <c r="D660" s="50" t="str">
        <f t="shared" si="9"/>
        <v>9499 - Otras actividades asociativas n.c.o.p.</v>
      </c>
      <c r="E660" s="53"/>
      <c r="F660" s="50"/>
      <c r="G660" s="51"/>
      <c r="H660" s="54"/>
    </row>
    <row r="661" spans="1:8" x14ac:dyDescent="0.2">
      <c r="A661" s="55" t="s">
        <v>1652</v>
      </c>
      <c r="B661" s="55" t="s">
        <v>1653</v>
      </c>
      <c r="C661" s="55" t="s">
        <v>1654</v>
      </c>
      <c r="D661" s="50" t="str">
        <f t="shared" si="9"/>
        <v>9511 - Reparación de ordenadores y equipos periféricos</v>
      </c>
      <c r="E661" s="53"/>
      <c r="F661" s="50"/>
      <c r="G661" s="51"/>
      <c r="H661" s="51"/>
    </row>
    <row r="662" spans="1:8" x14ac:dyDescent="0.2">
      <c r="A662" s="55" t="s">
        <v>1655</v>
      </c>
      <c r="B662" s="55" t="s">
        <v>1656</v>
      </c>
      <c r="C662" s="55" t="s">
        <v>1657</v>
      </c>
      <c r="D662" s="50" t="str">
        <f t="shared" si="9"/>
        <v>9512 - Reparación de equipos de comunicación</v>
      </c>
      <c r="E662" s="53"/>
      <c r="F662" s="50"/>
      <c r="G662" s="51"/>
      <c r="H662" s="51"/>
    </row>
    <row r="663" spans="1:8" x14ac:dyDescent="0.2">
      <c r="A663" s="55" t="s">
        <v>1722</v>
      </c>
      <c r="B663" s="55" t="s">
        <v>1723</v>
      </c>
      <c r="C663" s="55" t="s">
        <v>1724</v>
      </c>
      <c r="D663" s="50" t="str">
        <f t="shared" si="9"/>
        <v>9521 - Reparación de aparatos electrónicos de audio y vídeo de uso doméstico</v>
      </c>
      <c r="E663" s="53"/>
      <c r="F663" s="50"/>
      <c r="G663" s="51"/>
      <c r="H663" s="54"/>
    </row>
    <row r="664" spans="1:8" x14ac:dyDescent="0.2">
      <c r="A664" s="55" t="s">
        <v>1725</v>
      </c>
      <c r="B664" s="55" t="s">
        <v>1726</v>
      </c>
      <c r="C664" s="55" t="s">
        <v>1727</v>
      </c>
      <c r="D664" s="50" t="str">
        <f t="shared" si="9"/>
        <v>9522 - Reparación de aparatos electrodomésticos y de equipos para el hogar y el jardín</v>
      </c>
      <c r="E664" s="53"/>
      <c r="F664" s="50"/>
      <c r="G664" s="54"/>
      <c r="H664" s="54"/>
    </row>
    <row r="665" spans="1:8" x14ac:dyDescent="0.2">
      <c r="A665" s="55" t="s">
        <v>1728</v>
      </c>
      <c r="B665" s="55" t="s">
        <v>1729</v>
      </c>
      <c r="C665" s="55" t="s">
        <v>1758</v>
      </c>
      <c r="D665" s="50" t="str">
        <f t="shared" si="9"/>
        <v>9523 - Reparación de calzado y artículos de cuero</v>
      </c>
      <c r="E665" s="53"/>
      <c r="F665" s="50"/>
      <c r="G665" s="51"/>
      <c r="H665" s="54"/>
    </row>
    <row r="666" spans="1:8" x14ac:dyDescent="0.2">
      <c r="A666" s="55" t="s">
        <v>1759</v>
      </c>
      <c r="B666" s="55" t="s">
        <v>1760</v>
      </c>
      <c r="C666" s="55" t="s">
        <v>1761</v>
      </c>
      <c r="D666" s="50" t="str">
        <f t="shared" si="9"/>
        <v>9524 - Reparación de muebles y artículos de menaje</v>
      </c>
      <c r="E666" s="53"/>
      <c r="F666" s="50"/>
      <c r="G666" s="54"/>
      <c r="H666" s="54"/>
    </row>
    <row r="667" spans="1:8" x14ac:dyDescent="0.2">
      <c r="A667" s="55" t="s">
        <v>1762</v>
      </c>
      <c r="B667" s="55" t="s">
        <v>1763</v>
      </c>
      <c r="C667" s="55" t="s">
        <v>1764</v>
      </c>
      <c r="D667" s="50" t="str">
        <f t="shared" si="9"/>
        <v>9525 - Reparación de relojes y joyería</v>
      </c>
      <c r="E667" s="53"/>
      <c r="F667" s="50"/>
      <c r="G667" s="54"/>
      <c r="H667" s="54"/>
    </row>
    <row r="668" spans="1:8" x14ac:dyDescent="0.2">
      <c r="A668" s="55" t="s">
        <v>1765</v>
      </c>
      <c r="B668" s="55" t="s">
        <v>1766</v>
      </c>
      <c r="C668" s="55" t="s">
        <v>1767</v>
      </c>
      <c r="D668" s="50" t="str">
        <f t="shared" si="9"/>
        <v>9529 - Reparación de otros efectos personales y artículos de uso doméstico</v>
      </c>
      <c r="E668" s="53"/>
      <c r="F668" s="50"/>
      <c r="G668" s="51"/>
      <c r="H668" s="54"/>
    </row>
    <row r="669" spans="1:8" x14ac:dyDescent="0.2">
      <c r="A669" s="55" t="s">
        <v>1768</v>
      </c>
      <c r="B669" s="55" t="s">
        <v>1769</v>
      </c>
      <c r="C669" s="55" t="s">
        <v>1770</v>
      </c>
      <c r="D669" s="50" t="str">
        <f t="shared" si="9"/>
        <v>9601 - Lavado y limpieza de prendas textiles y de piel</v>
      </c>
      <c r="E669" s="53"/>
      <c r="F669" s="50"/>
      <c r="G669" s="51"/>
      <c r="H669" s="51"/>
    </row>
    <row r="670" spans="1:8" x14ac:dyDescent="0.2">
      <c r="A670" s="55" t="s">
        <v>1771</v>
      </c>
      <c r="B670" s="55" t="s">
        <v>1772</v>
      </c>
      <c r="C670" s="55" t="s">
        <v>1773</v>
      </c>
      <c r="D670" s="50" t="str">
        <f t="shared" si="9"/>
        <v>9602 - Peluquería y otros tratamientos de belleza</v>
      </c>
      <c r="E670" s="53"/>
      <c r="F670" s="50"/>
      <c r="G670" s="51"/>
      <c r="H670" s="54"/>
    </row>
    <row r="671" spans="1:8" x14ac:dyDescent="0.2">
      <c r="A671" s="55" t="s">
        <v>1774</v>
      </c>
      <c r="B671" s="55" t="s">
        <v>1775</v>
      </c>
      <c r="C671" s="55" t="s">
        <v>1776</v>
      </c>
      <c r="D671" s="50" t="str">
        <f t="shared" si="9"/>
        <v>9603 - Pompas fúnebres y actividades relacionadas</v>
      </c>
      <c r="E671" s="53"/>
      <c r="F671" s="50"/>
      <c r="G671" s="54"/>
      <c r="H671" s="51"/>
    </row>
    <row r="672" spans="1:8" x14ac:dyDescent="0.2">
      <c r="A672" s="55" t="s">
        <v>1777</v>
      </c>
      <c r="B672" s="55" t="s">
        <v>1778</v>
      </c>
      <c r="C672" s="55" t="s">
        <v>457</v>
      </c>
      <c r="D672" s="50" t="str">
        <f t="shared" si="9"/>
        <v>9604 - Actividades de mantenimiento físico</v>
      </c>
      <c r="E672" s="53"/>
      <c r="F672" s="50"/>
      <c r="G672" s="54"/>
      <c r="H672" s="54"/>
    </row>
    <row r="673" spans="1:8" x14ac:dyDescent="0.2">
      <c r="A673" s="55" t="s">
        <v>458</v>
      </c>
      <c r="B673" s="55" t="s">
        <v>459</v>
      </c>
      <c r="C673" s="55" t="s">
        <v>460</v>
      </c>
      <c r="D673" s="50" t="str">
        <f t="shared" si="9"/>
        <v>9609 - Otras servicios personales n.c.o.p.</v>
      </c>
      <c r="E673" s="53"/>
      <c r="F673" s="50"/>
      <c r="G673" s="51"/>
      <c r="H673" s="54"/>
    </row>
    <row r="674" spans="1:8" x14ac:dyDescent="0.2">
      <c r="A674" s="55" t="s">
        <v>627</v>
      </c>
      <c r="B674" s="55" t="s">
        <v>628</v>
      </c>
      <c r="C674" s="55" t="s">
        <v>626</v>
      </c>
      <c r="D674" s="50" t="str">
        <f t="shared" si="9"/>
        <v>9700 - Actividades de los hogares como empleadores de personal doméstico</v>
      </c>
      <c r="E674" s="53"/>
      <c r="F674" s="50"/>
      <c r="G674" s="51"/>
      <c r="H674" s="54"/>
    </row>
    <row r="675" spans="1:8" x14ac:dyDescent="0.2">
      <c r="A675" s="55" t="s">
        <v>630</v>
      </c>
      <c r="B675" s="55" t="s">
        <v>631</v>
      </c>
      <c r="C675" s="55" t="s">
        <v>629</v>
      </c>
      <c r="D675" s="50" t="str">
        <f t="shared" si="9"/>
        <v>9810 - Actividades de los hogares como productores de bienes para uso propio</v>
      </c>
      <c r="E675" s="53"/>
      <c r="F675" s="50"/>
      <c r="G675" s="51"/>
      <c r="H675" s="51"/>
    </row>
    <row r="676" spans="1:8" x14ac:dyDescent="0.2">
      <c r="A676" s="55" t="s">
        <v>633</v>
      </c>
      <c r="B676" s="55" t="s">
        <v>634</v>
      </c>
      <c r="C676" s="55" t="s">
        <v>632</v>
      </c>
      <c r="D676" s="50" t="str">
        <f t="shared" si="9"/>
        <v>9820 - Actividades de los hogares como productores de servicios para uso propio</v>
      </c>
      <c r="E676" s="53"/>
      <c r="F676" s="50"/>
      <c r="G676" s="51"/>
      <c r="H676" s="54"/>
    </row>
    <row r="677" spans="1:8" x14ac:dyDescent="0.2">
      <c r="A677" s="55" t="s">
        <v>636</v>
      </c>
      <c r="B677" s="55" t="s">
        <v>637</v>
      </c>
      <c r="C677" s="55" t="s">
        <v>635</v>
      </c>
      <c r="D677" s="50" t="str">
        <f t="shared" si="9"/>
        <v>9900 - Actividades de organizaciones y organismos extraterritoriales</v>
      </c>
      <c r="E677" s="53"/>
      <c r="F677" s="53"/>
      <c r="G677" s="51"/>
      <c r="H677" s="51"/>
    </row>
    <row r="678" spans="1:8" x14ac:dyDescent="0.2">
      <c r="A678" s="50"/>
      <c r="B678" s="50"/>
      <c r="C678" s="51"/>
      <c r="D678" s="50"/>
      <c r="E678" s="53"/>
      <c r="F678" s="50"/>
      <c r="G678" s="51"/>
      <c r="H678" s="54"/>
    </row>
    <row r="679" spans="1:8" x14ac:dyDescent="0.2">
      <c r="A679" s="50"/>
      <c r="B679" s="50"/>
      <c r="C679" s="51"/>
      <c r="D679" s="50"/>
      <c r="E679" s="53"/>
      <c r="F679" s="50"/>
      <c r="G679" s="54"/>
      <c r="H679" s="54"/>
    </row>
    <row r="680" spans="1:8" x14ac:dyDescent="0.2">
      <c r="A680" s="50"/>
      <c r="B680" s="50"/>
      <c r="C680" s="51"/>
      <c r="D680" s="50"/>
      <c r="E680" s="53"/>
      <c r="F680" s="50"/>
      <c r="G680" s="51"/>
      <c r="H680" s="51"/>
    </row>
    <row r="681" spans="1:8" x14ac:dyDescent="0.2">
      <c r="A681" s="50"/>
      <c r="B681" s="50"/>
      <c r="C681" s="51"/>
      <c r="D681" s="50"/>
      <c r="E681" s="53"/>
      <c r="F681" s="50"/>
      <c r="G681" s="54"/>
      <c r="H681" s="54"/>
    </row>
    <row r="682" spans="1:8" x14ac:dyDescent="0.2">
      <c r="A682" s="50"/>
      <c r="B682" s="50"/>
      <c r="C682" s="51"/>
      <c r="D682" s="50"/>
      <c r="E682" s="53"/>
      <c r="F682" s="50"/>
      <c r="G682" s="51"/>
      <c r="H682" s="51"/>
    </row>
    <row r="683" spans="1:8" x14ac:dyDescent="0.2">
      <c r="A683" s="50"/>
      <c r="B683" s="50"/>
      <c r="C683" s="51"/>
      <c r="D683" s="50"/>
      <c r="E683" s="53"/>
      <c r="F683" s="50"/>
      <c r="G683" s="51"/>
      <c r="H683" s="54"/>
    </row>
    <row r="684" spans="1:8" x14ac:dyDescent="0.2">
      <c r="A684" s="50"/>
      <c r="B684" s="50"/>
      <c r="C684" s="51"/>
      <c r="D684" s="50"/>
      <c r="E684" s="53"/>
      <c r="F684" s="50"/>
      <c r="G684" s="51"/>
      <c r="H684" s="51"/>
    </row>
    <row r="685" spans="1:8" x14ac:dyDescent="0.2">
      <c r="A685" s="50"/>
      <c r="B685" s="50"/>
      <c r="C685" s="51"/>
      <c r="D685" s="50"/>
      <c r="E685" s="53"/>
      <c r="F685" s="50"/>
      <c r="G685" s="51"/>
      <c r="H685" s="54"/>
    </row>
    <row r="686" spans="1:8" x14ac:dyDescent="0.2">
      <c r="A686" s="50"/>
      <c r="B686" s="50"/>
      <c r="C686" s="51"/>
      <c r="D686" s="50"/>
      <c r="E686" s="53"/>
      <c r="F686" s="50"/>
      <c r="G686" s="51"/>
      <c r="H686" s="51"/>
    </row>
    <row r="687" spans="1:8" x14ac:dyDescent="0.2">
      <c r="A687" s="50"/>
      <c r="B687" s="50"/>
      <c r="C687" s="51"/>
      <c r="D687" s="50"/>
      <c r="E687" s="53"/>
      <c r="F687" s="50"/>
      <c r="G687" s="51"/>
      <c r="H687" s="54"/>
    </row>
    <row r="688" spans="1:8" x14ac:dyDescent="0.2">
      <c r="A688" s="50"/>
      <c r="B688" s="50"/>
      <c r="C688" s="51"/>
      <c r="D688" s="50"/>
      <c r="E688" s="53"/>
      <c r="F688" s="50"/>
      <c r="G688" s="51"/>
      <c r="H688" s="51"/>
    </row>
    <row r="689" spans="1:8" x14ac:dyDescent="0.2">
      <c r="A689" s="50"/>
      <c r="B689" s="50"/>
      <c r="C689" s="51"/>
      <c r="D689" s="50"/>
      <c r="E689" s="53"/>
      <c r="F689" s="50"/>
      <c r="G689" s="51"/>
      <c r="H689" s="54"/>
    </row>
    <row r="690" spans="1:8" x14ac:dyDescent="0.2">
      <c r="A690" s="50"/>
      <c r="B690" s="50"/>
      <c r="C690" s="51"/>
      <c r="D690" s="50"/>
      <c r="E690" s="53"/>
      <c r="F690" s="50"/>
      <c r="G690" s="54"/>
      <c r="H690" s="54"/>
    </row>
    <row r="691" spans="1:8" x14ac:dyDescent="0.2">
      <c r="A691" s="50"/>
      <c r="B691" s="50"/>
      <c r="C691" s="51"/>
      <c r="D691" s="50"/>
      <c r="E691" s="53"/>
      <c r="F691" s="50"/>
      <c r="G691" s="51"/>
      <c r="H691" s="51"/>
    </row>
    <row r="692" spans="1:8" x14ac:dyDescent="0.2">
      <c r="A692" s="50"/>
      <c r="B692" s="50"/>
      <c r="C692" s="51"/>
      <c r="D692" s="50"/>
      <c r="E692" s="53"/>
      <c r="F692" s="50"/>
      <c r="G692" s="51"/>
      <c r="H692" s="51"/>
    </row>
    <row r="693" spans="1:8" x14ac:dyDescent="0.2">
      <c r="A693" s="50"/>
      <c r="B693" s="50"/>
      <c r="C693" s="51"/>
      <c r="D693" s="50"/>
      <c r="E693" s="53"/>
      <c r="F693" s="50"/>
      <c r="G693" s="51"/>
      <c r="H693" s="54"/>
    </row>
    <row r="694" spans="1:8" x14ac:dyDescent="0.2">
      <c r="A694" s="50"/>
      <c r="B694" s="50"/>
      <c r="C694" s="51"/>
      <c r="D694" s="50"/>
      <c r="E694" s="53"/>
      <c r="F694" s="50"/>
      <c r="G694" s="51"/>
      <c r="H694" s="51"/>
    </row>
    <row r="695" spans="1:8" x14ac:dyDescent="0.2">
      <c r="A695" s="50"/>
      <c r="B695" s="50"/>
      <c r="C695" s="51"/>
      <c r="D695" s="50"/>
      <c r="E695" s="53"/>
      <c r="F695" s="50"/>
      <c r="G695" s="51"/>
      <c r="H695" s="54"/>
    </row>
    <row r="696" spans="1:8" x14ac:dyDescent="0.2">
      <c r="A696" s="50"/>
      <c r="B696" s="50"/>
      <c r="C696" s="51"/>
      <c r="D696" s="50"/>
      <c r="E696" s="53"/>
      <c r="F696" s="50"/>
      <c r="G696" s="51"/>
      <c r="H696" s="51"/>
    </row>
    <row r="697" spans="1:8" x14ac:dyDescent="0.2">
      <c r="A697" s="50"/>
      <c r="B697" s="50"/>
      <c r="C697" s="51"/>
      <c r="D697" s="50"/>
      <c r="E697" s="53"/>
      <c r="F697" s="50"/>
      <c r="G697" s="51"/>
      <c r="H697" s="54"/>
    </row>
    <row r="698" spans="1:8" x14ac:dyDescent="0.2">
      <c r="A698" s="50"/>
      <c r="B698" s="50"/>
      <c r="C698" s="51"/>
      <c r="D698" s="50"/>
      <c r="E698" s="53"/>
      <c r="F698" s="50"/>
      <c r="G698" s="51"/>
      <c r="H698" s="51"/>
    </row>
    <row r="699" spans="1:8" x14ac:dyDescent="0.2">
      <c r="A699" s="50"/>
      <c r="B699" s="50"/>
      <c r="C699" s="51"/>
      <c r="D699" s="50"/>
      <c r="E699" s="53"/>
      <c r="F699" s="50"/>
      <c r="G699" s="51"/>
      <c r="H699" s="54"/>
    </row>
    <row r="700" spans="1:8" x14ac:dyDescent="0.2">
      <c r="A700" s="50"/>
      <c r="B700" s="50"/>
      <c r="C700" s="51"/>
      <c r="D700" s="50"/>
      <c r="E700" s="53"/>
      <c r="F700" s="50"/>
      <c r="G700" s="51"/>
      <c r="H700" s="51"/>
    </row>
    <row r="701" spans="1:8" x14ac:dyDescent="0.2">
      <c r="A701" s="50"/>
      <c r="B701" s="50"/>
      <c r="C701" s="51"/>
      <c r="D701" s="50"/>
      <c r="E701" s="53"/>
      <c r="F701" s="50"/>
      <c r="G701" s="51"/>
      <c r="H701" s="51"/>
    </row>
    <row r="702" spans="1:8" x14ac:dyDescent="0.2">
      <c r="A702" s="50"/>
      <c r="B702" s="50"/>
      <c r="C702" s="51"/>
      <c r="D702" s="50"/>
      <c r="E702" s="53"/>
      <c r="F702" s="50"/>
      <c r="G702" s="54"/>
      <c r="H702" s="54"/>
    </row>
    <row r="703" spans="1:8" x14ac:dyDescent="0.2">
      <c r="A703" s="50"/>
      <c r="B703" s="50"/>
      <c r="C703" s="51"/>
      <c r="D703" s="50"/>
      <c r="E703" s="53"/>
      <c r="F703" s="50"/>
      <c r="G703" s="51"/>
      <c r="H703" s="51"/>
    </row>
    <row r="704" spans="1:8" x14ac:dyDescent="0.2">
      <c r="A704" s="50"/>
      <c r="B704" s="50"/>
      <c r="C704" s="51"/>
      <c r="D704" s="50"/>
      <c r="E704" s="53"/>
      <c r="F704" s="50"/>
      <c r="G704" s="54"/>
      <c r="H704" s="54"/>
    </row>
    <row r="705" spans="1:8" x14ac:dyDescent="0.2">
      <c r="A705" s="50"/>
      <c r="B705" s="50"/>
      <c r="C705" s="51"/>
      <c r="D705" s="50"/>
      <c r="E705" s="53"/>
      <c r="F705" s="50"/>
      <c r="G705" s="51"/>
      <c r="H705" s="54"/>
    </row>
    <row r="706" spans="1:8" x14ac:dyDescent="0.2">
      <c r="A706" s="50"/>
      <c r="B706" s="50"/>
      <c r="C706" s="51"/>
      <c r="D706" s="50"/>
      <c r="E706" s="53"/>
      <c r="F706" s="50"/>
      <c r="G706" s="51"/>
      <c r="H706" s="54"/>
    </row>
    <row r="707" spans="1:8" x14ac:dyDescent="0.2">
      <c r="A707" s="50"/>
      <c r="B707" s="50"/>
      <c r="C707" s="51"/>
      <c r="D707" s="50"/>
      <c r="E707" s="53"/>
      <c r="F707" s="50"/>
      <c r="G707" s="51"/>
      <c r="H707" s="54"/>
    </row>
    <row r="708" spans="1:8" x14ac:dyDescent="0.2">
      <c r="A708" s="50"/>
      <c r="B708" s="50"/>
      <c r="C708" s="51"/>
      <c r="D708" s="50"/>
      <c r="E708" s="53"/>
      <c r="F708" s="50"/>
      <c r="G708" s="54"/>
      <c r="H708" s="54"/>
    </row>
    <row r="709" spans="1:8" x14ac:dyDescent="0.2">
      <c r="A709" s="50"/>
      <c r="B709" s="50"/>
      <c r="C709" s="51"/>
      <c r="D709" s="50"/>
      <c r="E709" s="53"/>
      <c r="F709" s="50"/>
      <c r="G709" s="51"/>
      <c r="H709" s="51"/>
    </row>
    <row r="710" spans="1:8" x14ac:dyDescent="0.2">
      <c r="A710" s="50"/>
      <c r="B710" s="50"/>
      <c r="C710" s="51"/>
      <c r="D710" s="50"/>
      <c r="E710" s="53"/>
      <c r="F710" s="50"/>
      <c r="G710" s="51"/>
      <c r="H710" s="54"/>
    </row>
    <row r="711" spans="1:8" x14ac:dyDescent="0.2">
      <c r="A711" s="50"/>
      <c r="B711" s="50"/>
      <c r="C711" s="51"/>
      <c r="D711" s="50"/>
      <c r="E711" s="53"/>
      <c r="F711" s="50"/>
      <c r="G711" s="51"/>
      <c r="H711" s="51"/>
    </row>
    <row r="712" spans="1:8" x14ac:dyDescent="0.2">
      <c r="A712" s="50"/>
      <c r="B712" s="50"/>
      <c r="C712" s="51"/>
      <c r="D712" s="50"/>
      <c r="E712" s="53"/>
      <c r="F712" s="50"/>
      <c r="G712" s="51"/>
      <c r="H712" s="51"/>
    </row>
    <row r="713" spans="1:8" x14ac:dyDescent="0.2">
      <c r="A713" s="50"/>
      <c r="B713" s="50"/>
      <c r="C713" s="51"/>
      <c r="D713" s="50"/>
      <c r="E713" s="53"/>
      <c r="F713" s="50"/>
      <c r="G713" s="51"/>
      <c r="H713" s="51"/>
    </row>
    <row r="714" spans="1:8" x14ac:dyDescent="0.2">
      <c r="A714" s="50"/>
      <c r="B714" s="50"/>
      <c r="C714" s="51"/>
      <c r="D714" s="50"/>
      <c r="E714" s="53"/>
      <c r="F714" s="50"/>
      <c r="G714" s="51"/>
      <c r="H714" s="51"/>
    </row>
    <row r="715" spans="1:8" x14ac:dyDescent="0.2">
      <c r="A715" s="50"/>
      <c r="B715" s="50"/>
      <c r="C715" s="51"/>
      <c r="D715" s="50"/>
      <c r="E715" s="53"/>
      <c r="F715" s="50"/>
      <c r="G715" s="51"/>
      <c r="H715" s="51"/>
    </row>
    <row r="716" spans="1:8" x14ac:dyDescent="0.2">
      <c r="A716" s="50"/>
      <c r="B716" s="50"/>
      <c r="C716" s="51"/>
      <c r="D716" s="50"/>
      <c r="E716" s="53"/>
      <c r="F716" s="50"/>
      <c r="G716" s="51"/>
      <c r="H716" s="54"/>
    </row>
    <row r="717" spans="1:8" x14ac:dyDescent="0.2">
      <c r="A717" s="50"/>
      <c r="B717" s="50"/>
      <c r="C717" s="51"/>
      <c r="D717" s="50"/>
      <c r="E717" s="53"/>
      <c r="F717" s="50"/>
      <c r="G717" s="54"/>
      <c r="H717" s="54"/>
    </row>
    <row r="718" spans="1:8" x14ac:dyDescent="0.2">
      <c r="A718" s="50"/>
      <c r="B718" s="50"/>
      <c r="C718" s="51"/>
      <c r="D718" s="50"/>
      <c r="E718" s="53"/>
      <c r="F718" s="50"/>
      <c r="G718" s="51"/>
      <c r="H718" s="51"/>
    </row>
    <row r="719" spans="1:8" x14ac:dyDescent="0.2">
      <c r="A719" s="50"/>
      <c r="B719" s="50"/>
      <c r="C719" s="51"/>
      <c r="D719" s="50"/>
      <c r="E719" s="53"/>
      <c r="F719" s="50"/>
      <c r="G719" s="54"/>
      <c r="H719" s="54"/>
    </row>
    <row r="720" spans="1:8" x14ac:dyDescent="0.2">
      <c r="A720" s="50"/>
      <c r="B720" s="50"/>
      <c r="C720" s="51"/>
      <c r="D720" s="50"/>
      <c r="E720" s="53"/>
      <c r="F720" s="50"/>
      <c r="G720" s="51"/>
      <c r="H720" s="51"/>
    </row>
    <row r="721" spans="1:8" x14ac:dyDescent="0.2">
      <c r="A721" s="50"/>
      <c r="B721" s="50"/>
      <c r="C721" s="51"/>
      <c r="D721" s="50"/>
      <c r="E721" s="53"/>
      <c r="F721" s="53"/>
      <c r="G721" s="51"/>
      <c r="H721" s="51"/>
    </row>
    <row r="722" spans="1:8" x14ac:dyDescent="0.2">
      <c r="A722" s="50"/>
      <c r="B722" s="50"/>
      <c r="C722" s="51"/>
      <c r="D722" s="50"/>
      <c r="E722" s="53"/>
      <c r="F722" s="50"/>
      <c r="G722" s="51"/>
      <c r="H722" s="51"/>
    </row>
    <row r="723" spans="1:8" x14ac:dyDescent="0.2">
      <c r="A723" s="50"/>
      <c r="B723" s="50"/>
      <c r="C723" s="51"/>
      <c r="D723" s="50"/>
      <c r="E723" s="53"/>
      <c r="F723" s="50"/>
      <c r="G723" s="54"/>
      <c r="H723" s="54"/>
    </row>
    <row r="724" spans="1:8" x14ac:dyDescent="0.2">
      <c r="A724" s="50"/>
      <c r="B724" s="50"/>
      <c r="C724" s="51"/>
      <c r="D724" s="50"/>
      <c r="E724" s="53"/>
      <c r="F724" s="50"/>
      <c r="G724" s="51"/>
      <c r="H724" s="51"/>
    </row>
    <row r="725" spans="1:8" x14ac:dyDescent="0.2">
      <c r="A725" s="50"/>
      <c r="B725" s="50"/>
      <c r="C725" s="51"/>
      <c r="D725" s="50"/>
      <c r="E725" s="53"/>
      <c r="F725" s="50"/>
      <c r="G725" s="54"/>
      <c r="H725" s="54"/>
    </row>
    <row r="726" spans="1:8" x14ac:dyDescent="0.2">
      <c r="A726" s="50"/>
      <c r="B726" s="50"/>
      <c r="C726" s="51"/>
      <c r="D726" s="50"/>
      <c r="E726" s="53"/>
      <c r="F726" s="50"/>
      <c r="G726" s="51"/>
      <c r="H726" s="51"/>
    </row>
    <row r="727" spans="1:8" x14ac:dyDescent="0.2">
      <c r="A727" s="50"/>
      <c r="B727" s="50"/>
      <c r="C727" s="51"/>
      <c r="D727" s="50"/>
      <c r="E727" s="53"/>
      <c r="F727" s="50"/>
      <c r="G727" s="54"/>
      <c r="H727" s="54"/>
    </row>
    <row r="728" spans="1:8" x14ac:dyDescent="0.2">
      <c r="A728" s="50"/>
      <c r="B728" s="50"/>
      <c r="C728" s="51"/>
      <c r="D728" s="50"/>
      <c r="E728" s="53"/>
      <c r="F728" s="50"/>
      <c r="G728" s="51"/>
      <c r="H728" s="51"/>
    </row>
    <row r="729" spans="1:8" x14ac:dyDescent="0.2">
      <c r="A729" s="50"/>
      <c r="B729" s="50"/>
      <c r="C729" s="51"/>
      <c r="D729" s="50"/>
      <c r="E729" s="53"/>
      <c r="F729" s="50"/>
      <c r="G729" s="54"/>
      <c r="H729" s="54"/>
    </row>
    <row r="730" spans="1:8" x14ac:dyDescent="0.2">
      <c r="A730" s="50"/>
      <c r="B730" s="50"/>
      <c r="C730" s="51"/>
      <c r="D730" s="50"/>
      <c r="E730" s="53"/>
      <c r="F730" s="50"/>
      <c r="G730" s="51"/>
      <c r="H730" s="54"/>
    </row>
    <row r="731" spans="1:8" x14ac:dyDescent="0.2">
      <c r="A731" s="50"/>
      <c r="B731" s="50"/>
      <c r="C731" s="51"/>
      <c r="D731" s="50"/>
      <c r="E731" s="53"/>
      <c r="F731" s="50"/>
      <c r="G731" s="51"/>
      <c r="H731" s="51"/>
    </row>
    <row r="732" spans="1:8" x14ac:dyDescent="0.2">
      <c r="A732" s="50"/>
      <c r="B732" s="50"/>
      <c r="C732" s="51"/>
      <c r="D732" s="50"/>
      <c r="E732" s="53"/>
      <c r="F732" s="50"/>
      <c r="G732" s="54"/>
      <c r="H732" s="54"/>
    </row>
    <row r="733" spans="1:8" x14ac:dyDescent="0.2">
      <c r="A733" s="50"/>
      <c r="B733" s="50"/>
      <c r="C733" s="51"/>
      <c r="D733" s="50"/>
      <c r="E733" s="53"/>
      <c r="F733" s="50"/>
      <c r="G733" s="51"/>
      <c r="H733" s="51"/>
    </row>
    <row r="734" spans="1:8" x14ac:dyDescent="0.2">
      <c r="A734" s="50"/>
      <c r="B734" s="50"/>
      <c r="C734" s="51"/>
      <c r="D734" s="50"/>
      <c r="E734" s="53"/>
      <c r="F734" s="50"/>
      <c r="G734" s="51"/>
      <c r="H734" s="54"/>
    </row>
    <row r="735" spans="1:8" x14ac:dyDescent="0.2">
      <c r="A735" s="50"/>
      <c r="B735" s="50"/>
      <c r="C735" s="51"/>
      <c r="D735" s="50"/>
      <c r="E735" s="53"/>
      <c r="F735" s="50"/>
      <c r="G735" s="51"/>
      <c r="H735" s="51"/>
    </row>
    <row r="736" spans="1:8" x14ac:dyDescent="0.2">
      <c r="A736" s="50"/>
      <c r="B736" s="50"/>
      <c r="C736" s="51"/>
      <c r="D736" s="50"/>
      <c r="E736" s="53"/>
      <c r="F736" s="50"/>
      <c r="G736" s="51"/>
      <c r="H736" s="51"/>
    </row>
    <row r="737" spans="1:8" x14ac:dyDescent="0.2">
      <c r="A737" s="50"/>
      <c r="B737" s="50"/>
      <c r="C737" s="51"/>
      <c r="D737" s="50"/>
      <c r="E737" s="53"/>
      <c r="F737" s="50"/>
      <c r="G737" s="54"/>
      <c r="H737" s="54"/>
    </row>
    <row r="738" spans="1:8" x14ac:dyDescent="0.2">
      <c r="A738" s="50"/>
      <c r="B738" s="50"/>
      <c r="C738" s="51"/>
      <c r="D738" s="50"/>
      <c r="E738" s="53"/>
      <c r="F738" s="50"/>
      <c r="G738" s="51"/>
      <c r="H738" s="51"/>
    </row>
    <row r="739" spans="1:8" x14ac:dyDescent="0.2">
      <c r="A739" s="50"/>
      <c r="B739" s="50"/>
      <c r="C739" s="51"/>
      <c r="D739" s="50"/>
      <c r="E739" s="53"/>
      <c r="F739" s="53"/>
      <c r="G739" s="51"/>
      <c r="H739" s="54"/>
    </row>
    <row r="740" spans="1:8" x14ac:dyDescent="0.2">
      <c r="A740" s="50"/>
      <c r="B740" s="50"/>
      <c r="C740" s="51"/>
      <c r="D740" s="50"/>
      <c r="E740" s="53"/>
      <c r="F740" s="50"/>
      <c r="G740" s="51"/>
      <c r="H740" s="51"/>
    </row>
    <row r="741" spans="1:8" x14ac:dyDescent="0.2">
      <c r="A741" s="50"/>
      <c r="B741" s="50"/>
      <c r="C741" s="51"/>
      <c r="D741" s="50"/>
      <c r="E741" s="53"/>
      <c r="F741" s="50"/>
      <c r="G741" s="51"/>
      <c r="H741" s="54"/>
    </row>
    <row r="742" spans="1:8" x14ac:dyDescent="0.2">
      <c r="A742" s="50"/>
      <c r="B742" s="50"/>
      <c r="C742" s="51"/>
      <c r="D742" s="50"/>
      <c r="E742" s="53"/>
      <c r="F742" s="50"/>
      <c r="G742" s="51"/>
      <c r="H742" s="51"/>
    </row>
    <row r="743" spans="1:8" x14ac:dyDescent="0.2">
      <c r="A743" s="50"/>
      <c r="B743" s="50"/>
      <c r="C743" s="51"/>
      <c r="D743" s="50"/>
      <c r="E743" s="53"/>
      <c r="F743" s="50"/>
      <c r="G743" s="51"/>
      <c r="H743" s="54"/>
    </row>
    <row r="744" spans="1:8" x14ac:dyDescent="0.2">
      <c r="A744" s="50"/>
      <c r="B744" s="50"/>
      <c r="C744" s="51"/>
      <c r="D744" s="50"/>
      <c r="E744" s="53"/>
      <c r="F744" s="50"/>
      <c r="G744" s="51"/>
      <c r="H744" s="51"/>
    </row>
    <row r="745" spans="1:8" x14ac:dyDescent="0.2">
      <c r="A745" s="50"/>
      <c r="B745" s="50"/>
      <c r="C745" s="51"/>
      <c r="D745" s="50"/>
      <c r="E745" s="53"/>
      <c r="F745" s="50"/>
      <c r="G745" s="51"/>
      <c r="H745" s="54"/>
    </row>
    <row r="746" spans="1:8" x14ac:dyDescent="0.2">
      <c r="A746" s="50"/>
      <c r="B746" s="50"/>
      <c r="C746" s="51"/>
      <c r="D746" s="50"/>
      <c r="E746" s="53"/>
      <c r="F746" s="50"/>
      <c r="G746" s="51"/>
      <c r="H746" s="51"/>
    </row>
    <row r="747" spans="1:8" x14ac:dyDescent="0.2">
      <c r="A747" s="50"/>
      <c r="B747" s="50"/>
      <c r="C747" s="51"/>
      <c r="D747" s="50"/>
      <c r="E747" s="53"/>
      <c r="F747" s="50"/>
      <c r="G747" s="54"/>
      <c r="H747" s="54"/>
    </row>
    <row r="748" spans="1:8" x14ac:dyDescent="0.2">
      <c r="A748" s="50"/>
      <c r="B748" s="50"/>
      <c r="C748" s="51"/>
      <c r="D748" s="50"/>
      <c r="E748" s="53"/>
      <c r="F748" s="50"/>
      <c r="G748" s="51"/>
      <c r="H748" s="54"/>
    </row>
    <row r="749" spans="1:8" x14ac:dyDescent="0.2">
      <c r="A749" s="50"/>
      <c r="B749" s="50"/>
      <c r="C749" s="51"/>
      <c r="D749" s="50"/>
      <c r="E749" s="53"/>
      <c r="F749" s="50"/>
      <c r="G749" s="51"/>
      <c r="H749" s="51"/>
    </row>
    <row r="750" spans="1:8" x14ac:dyDescent="0.2">
      <c r="A750" s="50"/>
      <c r="B750" s="50"/>
      <c r="C750" s="51"/>
      <c r="D750" s="50"/>
      <c r="E750" s="53"/>
      <c r="F750" s="50"/>
      <c r="G750" s="51"/>
      <c r="H750" s="51"/>
    </row>
    <row r="751" spans="1:8" x14ac:dyDescent="0.2">
      <c r="A751" s="50"/>
      <c r="B751" s="50"/>
      <c r="C751" s="51"/>
      <c r="D751" s="50"/>
      <c r="E751" s="53"/>
      <c r="F751" s="50"/>
      <c r="G751" s="51"/>
      <c r="H751" s="54"/>
    </row>
    <row r="752" spans="1:8" x14ac:dyDescent="0.2">
      <c r="A752" s="50"/>
      <c r="B752" s="50"/>
      <c r="C752" s="51"/>
      <c r="D752" s="50"/>
      <c r="E752" s="53"/>
      <c r="F752" s="50"/>
      <c r="G752" s="51"/>
      <c r="H752" s="51"/>
    </row>
    <row r="753" spans="1:8" x14ac:dyDescent="0.2">
      <c r="A753" s="50"/>
      <c r="B753" s="50"/>
      <c r="C753" s="51"/>
      <c r="D753" s="50"/>
      <c r="E753" s="53"/>
      <c r="F753" s="50"/>
      <c r="G753" s="51"/>
      <c r="H753" s="54"/>
    </row>
    <row r="754" spans="1:8" x14ac:dyDescent="0.2">
      <c r="A754" s="50"/>
      <c r="B754" s="50"/>
      <c r="C754" s="51"/>
      <c r="D754" s="50"/>
      <c r="E754" s="53"/>
      <c r="F754" s="50"/>
      <c r="G754" s="51"/>
      <c r="H754" s="51"/>
    </row>
    <row r="755" spans="1:8" x14ac:dyDescent="0.2">
      <c r="A755" s="50"/>
      <c r="B755" s="50"/>
      <c r="C755" s="51"/>
      <c r="D755" s="50"/>
      <c r="E755" s="53"/>
      <c r="F755" s="50"/>
      <c r="G755" s="51"/>
      <c r="H755" s="51"/>
    </row>
    <row r="756" spans="1:8" x14ac:dyDescent="0.2">
      <c r="A756" s="50"/>
      <c r="B756" s="50"/>
      <c r="C756" s="51"/>
      <c r="D756" s="50"/>
      <c r="E756" s="53"/>
      <c r="F756" s="50"/>
      <c r="G756" s="51"/>
      <c r="H756" s="51"/>
    </row>
    <row r="757" spans="1:8" x14ac:dyDescent="0.2">
      <c r="A757" s="50"/>
      <c r="B757" s="50"/>
      <c r="C757" s="51"/>
      <c r="D757" s="50"/>
      <c r="E757" s="53"/>
      <c r="F757" s="50"/>
      <c r="G757" s="51"/>
      <c r="H757" s="51"/>
    </row>
    <row r="758" spans="1:8" x14ac:dyDescent="0.2">
      <c r="A758" s="50"/>
      <c r="B758" s="50"/>
      <c r="C758" s="51"/>
      <c r="D758" s="50"/>
      <c r="E758" s="53"/>
      <c r="F758" s="50"/>
      <c r="G758" s="54"/>
      <c r="H758" s="54"/>
    </row>
    <row r="759" spans="1:8" x14ac:dyDescent="0.2">
      <c r="A759" s="50"/>
      <c r="B759" s="50"/>
      <c r="C759" s="51"/>
      <c r="D759" s="50"/>
      <c r="E759" s="53"/>
      <c r="F759" s="50"/>
      <c r="G759" s="51"/>
      <c r="H759" s="54"/>
    </row>
    <row r="760" spans="1:8" x14ac:dyDescent="0.2">
      <c r="A760" s="50"/>
      <c r="B760" s="50"/>
      <c r="C760" s="51"/>
      <c r="D760" s="50"/>
      <c r="E760" s="53"/>
      <c r="F760" s="50"/>
      <c r="G760" s="51"/>
      <c r="H760" s="51"/>
    </row>
    <row r="761" spans="1:8" x14ac:dyDescent="0.2">
      <c r="A761" s="50"/>
      <c r="B761" s="50"/>
      <c r="C761" s="51"/>
      <c r="D761" s="50"/>
      <c r="E761" s="53"/>
      <c r="F761" s="50"/>
      <c r="G761" s="54"/>
      <c r="H761" s="54"/>
    </row>
    <row r="762" spans="1:8" x14ac:dyDescent="0.2">
      <c r="A762" s="50"/>
      <c r="B762" s="50"/>
      <c r="C762" s="51"/>
      <c r="D762" s="50"/>
      <c r="E762" s="53"/>
      <c r="F762" s="50"/>
      <c r="G762" s="51"/>
      <c r="H762" s="51"/>
    </row>
    <row r="763" spans="1:8" x14ac:dyDescent="0.2">
      <c r="A763" s="50"/>
      <c r="B763" s="50"/>
      <c r="C763" s="51"/>
      <c r="D763" s="50"/>
      <c r="E763" s="53"/>
      <c r="F763" s="50"/>
      <c r="G763" s="54"/>
      <c r="H763" s="54"/>
    </row>
    <row r="764" spans="1:8" x14ac:dyDescent="0.2">
      <c r="A764" s="50"/>
      <c r="B764" s="50"/>
      <c r="C764" s="51"/>
      <c r="D764" s="50"/>
      <c r="E764" s="53"/>
      <c r="F764" s="50"/>
      <c r="G764" s="51"/>
      <c r="H764" s="51"/>
    </row>
    <row r="765" spans="1:8" x14ac:dyDescent="0.2">
      <c r="A765" s="50"/>
      <c r="B765" s="50"/>
      <c r="C765" s="51"/>
      <c r="D765" s="50"/>
      <c r="E765" s="53"/>
      <c r="F765" s="50"/>
      <c r="G765" s="51"/>
      <c r="H765" s="54"/>
    </row>
    <row r="766" spans="1:8" x14ac:dyDescent="0.2">
      <c r="A766" s="50"/>
      <c r="B766" s="50"/>
      <c r="C766" s="51"/>
      <c r="D766" s="50"/>
      <c r="E766" s="53"/>
      <c r="F766" s="50"/>
      <c r="G766" s="54"/>
      <c r="H766" s="54"/>
    </row>
    <row r="767" spans="1:8" x14ac:dyDescent="0.2">
      <c r="A767" s="50"/>
      <c r="B767" s="50"/>
      <c r="C767" s="51"/>
      <c r="D767" s="50"/>
      <c r="E767" s="53"/>
      <c r="F767" s="50"/>
      <c r="G767" s="51"/>
      <c r="H767" s="51"/>
    </row>
    <row r="768" spans="1:8" x14ac:dyDescent="0.2">
      <c r="A768" s="50"/>
      <c r="B768" s="50"/>
      <c r="C768" s="51"/>
      <c r="D768" s="50"/>
      <c r="E768" s="53"/>
      <c r="F768" s="50"/>
      <c r="G768" s="54"/>
      <c r="H768" s="54"/>
    </row>
    <row r="769" spans="1:8" x14ac:dyDescent="0.2">
      <c r="A769" s="50"/>
      <c r="B769" s="50"/>
      <c r="C769" s="51"/>
      <c r="D769" s="50"/>
      <c r="E769" s="53"/>
      <c r="F769" s="50"/>
      <c r="G769" s="51"/>
      <c r="H769" s="51"/>
    </row>
    <row r="770" spans="1:8" x14ac:dyDescent="0.2">
      <c r="A770" s="50"/>
      <c r="B770" s="50"/>
      <c r="C770" s="51"/>
      <c r="D770" s="50"/>
      <c r="E770" s="53"/>
      <c r="F770" s="50"/>
      <c r="G770" s="54"/>
      <c r="H770" s="54"/>
    </row>
    <row r="771" spans="1:8" x14ac:dyDescent="0.2">
      <c r="A771" s="50"/>
      <c r="B771" s="50"/>
      <c r="C771" s="51"/>
      <c r="D771" s="50"/>
      <c r="E771" s="53"/>
      <c r="F771" s="50"/>
      <c r="G771" s="51"/>
      <c r="H771" s="51"/>
    </row>
    <row r="772" spans="1:8" x14ac:dyDescent="0.2">
      <c r="A772" s="50"/>
      <c r="B772" s="50"/>
      <c r="C772" s="51"/>
      <c r="D772" s="50"/>
      <c r="E772" s="53"/>
      <c r="F772" s="50"/>
      <c r="G772" s="54"/>
      <c r="H772" s="54"/>
    </row>
    <row r="773" spans="1:8" x14ac:dyDescent="0.2">
      <c r="A773" s="50"/>
      <c r="B773" s="50"/>
      <c r="C773" s="51"/>
      <c r="D773" s="50"/>
      <c r="E773" s="53"/>
      <c r="F773" s="50"/>
      <c r="G773" s="51"/>
      <c r="H773" s="51"/>
    </row>
    <row r="774" spans="1:8" x14ac:dyDescent="0.2">
      <c r="A774" s="50"/>
      <c r="B774" s="50"/>
      <c r="C774" s="51"/>
      <c r="D774" s="50"/>
      <c r="E774" s="53"/>
      <c r="F774" s="50"/>
      <c r="G774" s="51"/>
      <c r="H774" s="54"/>
    </row>
    <row r="775" spans="1:8" x14ac:dyDescent="0.2">
      <c r="A775" s="50"/>
      <c r="B775" s="50"/>
      <c r="C775" s="51"/>
      <c r="D775" s="50"/>
      <c r="E775" s="53"/>
      <c r="F775" s="50"/>
      <c r="G775" s="54"/>
      <c r="H775" s="54"/>
    </row>
    <row r="776" spans="1:8" x14ac:dyDescent="0.2">
      <c r="A776" s="50"/>
      <c r="B776" s="50"/>
      <c r="C776" s="51"/>
      <c r="D776" s="50"/>
      <c r="E776" s="53"/>
      <c r="F776" s="50"/>
      <c r="G776" s="51"/>
      <c r="H776" s="51"/>
    </row>
    <row r="777" spans="1:8" x14ac:dyDescent="0.2">
      <c r="A777" s="50"/>
      <c r="B777" s="50"/>
      <c r="C777" s="51"/>
      <c r="D777" s="50"/>
      <c r="E777" s="53"/>
      <c r="F777" s="50"/>
      <c r="G777" s="51"/>
      <c r="H777" s="51"/>
    </row>
    <row r="778" spans="1:8" x14ac:dyDescent="0.2">
      <c r="A778" s="50"/>
      <c r="B778" s="50"/>
      <c r="C778" s="51"/>
      <c r="D778" s="50"/>
      <c r="E778" s="53"/>
      <c r="F778" s="50"/>
      <c r="G778" s="51"/>
      <c r="H778" s="54"/>
    </row>
    <row r="779" spans="1:8" x14ac:dyDescent="0.2">
      <c r="A779" s="50"/>
      <c r="B779" s="50"/>
      <c r="C779" s="51"/>
      <c r="D779" s="50"/>
      <c r="E779" s="53"/>
      <c r="F779" s="50"/>
      <c r="G779" s="51"/>
      <c r="H779" s="51"/>
    </row>
    <row r="780" spans="1:8" x14ac:dyDescent="0.2">
      <c r="A780" s="50"/>
      <c r="B780" s="50"/>
      <c r="C780" s="51"/>
      <c r="D780" s="50"/>
      <c r="E780" s="53"/>
      <c r="F780" s="50"/>
      <c r="G780" s="51"/>
      <c r="H780" s="54"/>
    </row>
    <row r="781" spans="1:8" x14ac:dyDescent="0.2">
      <c r="A781" s="50"/>
      <c r="B781" s="50"/>
      <c r="C781" s="51"/>
      <c r="D781" s="50"/>
      <c r="E781" s="53"/>
      <c r="F781" s="50"/>
      <c r="G781" s="51"/>
      <c r="H781" s="54"/>
    </row>
    <row r="782" spans="1:8" x14ac:dyDescent="0.2">
      <c r="A782" s="50"/>
      <c r="B782" s="50"/>
      <c r="C782" s="51"/>
      <c r="D782" s="50"/>
      <c r="E782" s="53"/>
      <c r="F782" s="50"/>
      <c r="G782" s="51"/>
      <c r="H782" s="51"/>
    </row>
    <row r="783" spans="1:8" x14ac:dyDescent="0.2">
      <c r="A783" s="50"/>
      <c r="B783" s="50"/>
      <c r="C783" s="51"/>
      <c r="D783" s="50"/>
      <c r="E783" s="53"/>
      <c r="F783" s="50"/>
      <c r="G783" s="51"/>
      <c r="H783" s="51"/>
    </row>
    <row r="784" spans="1:8" x14ac:dyDescent="0.2">
      <c r="A784" s="50"/>
      <c r="B784" s="50"/>
      <c r="C784" s="51"/>
      <c r="D784" s="50"/>
      <c r="E784" s="53"/>
      <c r="F784" s="50"/>
      <c r="G784" s="51"/>
      <c r="H784" s="51"/>
    </row>
    <row r="785" spans="1:8" x14ac:dyDescent="0.2">
      <c r="A785" s="50"/>
      <c r="B785" s="50"/>
      <c r="C785" s="51"/>
      <c r="D785" s="50"/>
      <c r="E785" s="53"/>
      <c r="F785" s="50"/>
      <c r="G785" s="51"/>
      <c r="H785" s="51"/>
    </row>
    <row r="786" spans="1:8" x14ac:dyDescent="0.2">
      <c r="A786" s="50"/>
      <c r="B786" s="50"/>
      <c r="C786" s="51"/>
      <c r="D786" s="50"/>
      <c r="E786" s="53"/>
      <c r="F786" s="50"/>
      <c r="G786" s="51"/>
      <c r="H786" s="51"/>
    </row>
    <row r="787" spans="1:8" x14ac:dyDescent="0.2">
      <c r="A787" s="50"/>
      <c r="B787" s="50"/>
      <c r="C787" s="51"/>
      <c r="D787" s="50"/>
      <c r="E787" s="53"/>
      <c r="F787" s="53"/>
      <c r="G787" s="51"/>
      <c r="H787" s="54"/>
    </row>
    <row r="788" spans="1:8" x14ac:dyDescent="0.2">
      <c r="A788" s="50"/>
      <c r="B788" s="50"/>
      <c r="C788" s="51"/>
      <c r="D788" s="50"/>
      <c r="E788" s="53"/>
      <c r="F788" s="50"/>
      <c r="G788" s="51"/>
      <c r="H788" s="54"/>
    </row>
    <row r="789" spans="1:8" x14ac:dyDescent="0.2">
      <c r="A789" s="50"/>
      <c r="B789" s="50"/>
      <c r="C789" s="51"/>
      <c r="D789" s="50"/>
      <c r="E789" s="53"/>
      <c r="F789" s="50"/>
      <c r="G789" s="51"/>
      <c r="H789" s="54"/>
    </row>
    <row r="790" spans="1:8" x14ac:dyDescent="0.2">
      <c r="A790" s="50"/>
      <c r="B790" s="50"/>
      <c r="C790" s="51"/>
      <c r="D790" s="50"/>
      <c r="E790" s="53"/>
      <c r="F790" s="50"/>
      <c r="G790" s="51"/>
      <c r="H790" s="54"/>
    </row>
    <row r="791" spans="1:8" x14ac:dyDescent="0.2">
      <c r="A791" s="50"/>
      <c r="B791" s="50"/>
      <c r="C791" s="51"/>
      <c r="D791" s="50"/>
      <c r="E791" s="53"/>
      <c r="F791" s="50"/>
      <c r="G791" s="51"/>
      <c r="H791" s="51"/>
    </row>
    <row r="792" spans="1:8" x14ac:dyDescent="0.2">
      <c r="A792" s="50"/>
      <c r="B792" s="50"/>
      <c r="C792" s="51"/>
      <c r="D792" s="50"/>
      <c r="E792" s="53"/>
      <c r="F792" s="50"/>
      <c r="G792" s="54"/>
      <c r="H792" s="54"/>
    </row>
    <row r="793" spans="1:8" x14ac:dyDescent="0.2">
      <c r="A793" s="50"/>
      <c r="B793" s="50"/>
      <c r="C793" s="51"/>
      <c r="D793" s="50"/>
      <c r="E793" s="53"/>
      <c r="F793" s="50"/>
      <c r="G793" s="51"/>
      <c r="H793" s="51"/>
    </row>
    <row r="794" spans="1:8" x14ac:dyDescent="0.2">
      <c r="A794" s="50"/>
      <c r="B794" s="50"/>
      <c r="C794" s="51"/>
      <c r="D794" s="50"/>
      <c r="E794" s="53"/>
      <c r="F794" s="50"/>
      <c r="G794" s="54"/>
      <c r="H794" s="54"/>
    </row>
    <row r="795" spans="1:8" x14ac:dyDescent="0.2">
      <c r="A795" s="50"/>
      <c r="B795" s="50"/>
      <c r="C795" s="51"/>
      <c r="D795" s="50"/>
      <c r="E795" s="53"/>
      <c r="F795" s="50"/>
      <c r="G795" s="51"/>
      <c r="H795" s="51"/>
    </row>
    <row r="796" spans="1:8" x14ac:dyDescent="0.2">
      <c r="A796" s="50"/>
      <c r="B796" s="50"/>
      <c r="C796" s="51"/>
      <c r="D796" s="50"/>
      <c r="E796" s="53"/>
      <c r="F796" s="50"/>
      <c r="G796" s="51"/>
      <c r="H796" s="51"/>
    </row>
    <row r="797" spans="1:8" x14ac:dyDescent="0.2">
      <c r="A797" s="50"/>
      <c r="B797" s="50"/>
      <c r="C797" s="51"/>
      <c r="D797" s="50"/>
      <c r="E797" s="53"/>
      <c r="F797" s="50"/>
      <c r="G797" s="51"/>
      <c r="H797" s="51"/>
    </row>
    <row r="798" spans="1:8" x14ac:dyDescent="0.2">
      <c r="A798" s="50"/>
      <c r="B798" s="50"/>
      <c r="C798" s="51"/>
      <c r="D798" s="50"/>
      <c r="E798" s="53"/>
      <c r="F798" s="50"/>
      <c r="G798" s="51"/>
      <c r="H798" s="51"/>
    </row>
    <row r="799" spans="1:8" x14ac:dyDescent="0.2">
      <c r="A799" s="50"/>
      <c r="B799" s="50"/>
      <c r="C799" s="51"/>
      <c r="D799" s="50"/>
      <c r="E799" s="53"/>
      <c r="F799" s="50"/>
      <c r="G799" s="51"/>
      <c r="H799" s="51"/>
    </row>
    <row r="800" spans="1:8" x14ac:dyDescent="0.2">
      <c r="A800" s="50"/>
      <c r="B800" s="50"/>
      <c r="C800" s="51"/>
      <c r="D800" s="50"/>
      <c r="E800" s="53"/>
      <c r="F800" s="50"/>
      <c r="G800" s="51"/>
      <c r="H800" s="54"/>
    </row>
    <row r="801" spans="1:8" x14ac:dyDescent="0.2">
      <c r="A801" s="50"/>
      <c r="B801" s="50"/>
      <c r="C801" s="51"/>
      <c r="D801" s="50"/>
      <c r="E801" s="53"/>
      <c r="F801" s="50"/>
      <c r="G801" s="51"/>
      <c r="H801" s="54"/>
    </row>
    <row r="802" spans="1:8" x14ac:dyDescent="0.2">
      <c r="A802" s="50"/>
      <c r="B802" s="50"/>
      <c r="C802" s="51"/>
      <c r="D802" s="50"/>
      <c r="E802" s="53"/>
      <c r="F802" s="50"/>
      <c r="G802" s="51"/>
      <c r="H802" s="54"/>
    </row>
    <row r="803" spans="1:8" x14ac:dyDescent="0.2">
      <c r="A803" s="50"/>
      <c r="B803" s="50"/>
      <c r="C803" s="51"/>
      <c r="D803" s="50"/>
      <c r="E803" s="53"/>
      <c r="F803" s="50"/>
      <c r="G803" s="51"/>
      <c r="H803" s="54"/>
    </row>
    <row r="804" spans="1:8" x14ac:dyDescent="0.2">
      <c r="A804" s="50"/>
      <c r="B804" s="50"/>
      <c r="C804" s="51"/>
      <c r="D804" s="50"/>
      <c r="E804" s="53"/>
      <c r="F804" s="50"/>
      <c r="G804" s="54"/>
      <c r="H804" s="54"/>
    </row>
    <row r="805" spans="1:8" x14ac:dyDescent="0.2">
      <c r="A805" s="50"/>
      <c r="B805" s="50"/>
      <c r="C805" s="51"/>
      <c r="D805" s="50"/>
      <c r="E805" s="53"/>
      <c r="F805" s="50"/>
      <c r="G805" s="51"/>
      <c r="H805" s="54"/>
    </row>
    <row r="806" spans="1:8" x14ac:dyDescent="0.2">
      <c r="A806" s="50"/>
      <c r="B806" s="50"/>
      <c r="C806" s="51"/>
      <c r="D806" s="50"/>
      <c r="E806" s="53"/>
      <c r="F806" s="50"/>
      <c r="G806" s="54"/>
      <c r="H806" s="54"/>
    </row>
    <row r="807" spans="1:8" x14ac:dyDescent="0.2">
      <c r="A807" s="50"/>
      <c r="B807" s="50"/>
      <c r="C807" s="51"/>
      <c r="D807" s="50"/>
      <c r="E807" s="53"/>
      <c r="F807" s="50"/>
      <c r="G807" s="51"/>
      <c r="H807" s="51"/>
    </row>
    <row r="808" spans="1:8" x14ac:dyDescent="0.2">
      <c r="A808" s="50"/>
      <c r="B808" s="50"/>
      <c r="C808" s="51"/>
      <c r="D808" s="50"/>
      <c r="E808" s="53"/>
      <c r="F808" s="50"/>
      <c r="G808" s="51"/>
      <c r="H808" s="54"/>
    </row>
    <row r="809" spans="1:8" x14ac:dyDescent="0.2">
      <c r="A809" s="50"/>
      <c r="B809" s="50"/>
      <c r="C809" s="51"/>
      <c r="D809" s="50"/>
      <c r="E809" s="53"/>
      <c r="F809" s="50"/>
      <c r="G809" s="51"/>
      <c r="H809" s="54"/>
    </row>
    <row r="810" spans="1:8" x14ac:dyDescent="0.2">
      <c r="A810" s="50"/>
      <c r="B810" s="50"/>
      <c r="C810" s="51"/>
      <c r="D810" s="50"/>
      <c r="E810" s="53"/>
      <c r="F810" s="50"/>
      <c r="G810" s="51"/>
      <c r="H810" s="54"/>
    </row>
    <row r="811" spans="1:8" x14ac:dyDescent="0.2">
      <c r="A811" s="50"/>
      <c r="B811" s="50"/>
      <c r="C811" s="51"/>
      <c r="D811" s="50"/>
      <c r="E811" s="53"/>
      <c r="F811" s="50"/>
      <c r="G811" s="51"/>
      <c r="H811" s="51"/>
    </row>
    <row r="812" spans="1:8" x14ac:dyDescent="0.2">
      <c r="A812" s="50"/>
      <c r="B812" s="50"/>
      <c r="C812" s="51"/>
      <c r="D812" s="50"/>
      <c r="E812" s="53"/>
      <c r="F812" s="50"/>
      <c r="G812" s="51"/>
      <c r="H812" s="51"/>
    </row>
    <row r="813" spans="1:8" x14ac:dyDescent="0.2">
      <c r="A813" s="50"/>
      <c r="B813" s="50"/>
      <c r="C813" s="51"/>
      <c r="D813" s="50"/>
      <c r="E813" s="53"/>
      <c r="F813" s="50"/>
      <c r="G813" s="51"/>
      <c r="H813" s="54"/>
    </row>
    <row r="814" spans="1:8" x14ac:dyDescent="0.2">
      <c r="A814" s="50"/>
      <c r="B814" s="50"/>
      <c r="C814" s="51"/>
      <c r="D814" s="50"/>
      <c r="E814" s="53"/>
      <c r="F814" s="50"/>
      <c r="G814" s="51"/>
      <c r="H814" s="51"/>
    </row>
    <row r="815" spans="1:8" x14ac:dyDescent="0.2">
      <c r="A815" s="50"/>
      <c r="B815" s="50"/>
      <c r="C815" s="51"/>
      <c r="D815" s="50"/>
      <c r="E815" s="53"/>
      <c r="F815" s="50"/>
      <c r="G815" s="51"/>
      <c r="H815" s="54"/>
    </row>
    <row r="816" spans="1:8" x14ac:dyDescent="0.2">
      <c r="A816" s="50"/>
      <c r="B816" s="50"/>
      <c r="C816" s="51"/>
      <c r="D816" s="50"/>
      <c r="E816" s="53"/>
      <c r="F816" s="50"/>
      <c r="G816" s="51"/>
      <c r="H816" s="51"/>
    </row>
    <row r="817" spans="1:8" x14ac:dyDescent="0.2">
      <c r="A817" s="50"/>
      <c r="B817" s="50"/>
      <c r="C817" s="51"/>
      <c r="D817" s="50"/>
      <c r="E817" s="53"/>
      <c r="F817" s="50"/>
      <c r="G817" s="54"/>
      <c r="H817" s="54"/>
    </row>
    <row r="818" spans="1:8" x14ac:dyDescent="0.2">
      <c r="A818" s="50"/>
      <c r="B818" s="50"/>
      <c r="C818" s="51"/>
      <c r="D818" s="50"/>
      <c r="E818" s="53"/>
      <c r="F818" s="50"/>
      <c r="G818" s="51"/>
      <c r="H818" s="54"/>
    </row>
    <row r="819" spans="1:8" x14ac:dyDescent="0.2">
      <c r="A819" s="50"/>
      <c r="B819" s="50"/>
      <c r="C819" s="51"/>
      <c r="D819" s="50"/>
      <c r="E819" s="53"/>
      <c r="F819" s="53"/>
      <c r="G819" s="51"/>
      <c r="H819" s="54"/>
    </row>
    <row r="820" spans="1:8" x14ac:dyDescent="0.2">
      <c r="A820" s="50"/>
      <c r="B820" s="50"/>
      <c r="C820" s="51"/>
      <c r="D820" s="50"/>
      <c r="E820" s="53"/>
      <c r="F820" s="50"/>
      <c r="G820" s="54"/>
      <c r="H820" s="54"/>
    </row>
    <row r="821" spans="1:8" x14ac:dyDescent="0.2">
      <c r="A821" s="50"/>
      <c r="B821" s="50"/>
      <c r="C821" s="51"/>
      <c r="D821" s="50"/>
      <c r="E821" s="53"/>
      <c r="F821" s="50"/>
      <c r="G821" s="54"/>
      <c r="H821" s="54"/>
    </row>
    <row r="822" spans="1:8" x14ac:dyDescent="0.2">
      <c r="A822" s="50"/>
      <c r="B822" s="50"/>
      <c r="C822" s="51"/>
      <c r="D822" s="50"/>
      <c r="E822" s="53"/>
      <c r="F822" s="50"/>
      <c r="G822" s="51"/>
      <c r="H822" s="51"/>
    </row>
    <row r="823" spans="1:8" x14ac:dyDescent="0.2">
      <c r="A823" s="50"/>
      <c r="B823" s="50"/>
      <c r="C823" s="51"/>
      <c r="D823" s="50"/>
      <c r="E823" s="53"/>
      <c r="F823" s="50"/>
      <c r="G823" s="54"/>
      <c r="H823" s="54"/>
    </row>
    <row r="824" spans="1:8" x14ac:dyDescent="0.2">
      <c r="A824" s="50"/>
      <c r="B824" s="50"/>
      <c r="C824" s="51"/>
      <c r="D824" s="50"/>
      <c r="E824" s="53"/>
      <c r="F824" s="50"/>
      <c r="G824" s="51"/>
      <c r="H824" s="51"/>
    </row>
    <row r="825" spans="1:8" x14ac:dyDescent="0.2">
      <c r="A825" s="50"/>
      <c r="B825" s="50"/>
      <c r="C825" s="51"/>
      <c r="D825" s="50"/>
      <c r="E825" s="53"/>
      <c r="F825" s="50"/>
      <c r="G825" s="54"/>
      <c r="H825" s="54"/>
    </row>
    <row r="826" spans="1:8" x14ac:dyDescent="0.2">
      <c r="A826" s="50"/>
      <c r="B826" s="50"/>
      <c r="C826" s="51"/>
      <c r="D826" s="50"/>
      <c r="E826" s="53"/>
      <c r="F826" s="50"/>
      <c r="G826" s="51"/>
      <c r="H826" s="51"/>
    </row>
    <row r="827" spans="1:8" x14ac:dyDescent="0.2">
      <c r="A827" s="50"/>
      <c r="B827" s="50"/>
      <c r="C827" s="51"/>
      <c r="D827" s="50"/>
      <c r="E827" s="53"/>
      <c r="F827" s="50"/>
      <c r="G827" s="54"/>
      <c r="H827" s="51"/>
    </row>
    <row r="828" spans="1:8" x14ac:dyDescent="0.2">
      <c r="A828" s="50"/>
      <c r="B828" s="50"/>
      <c r="C828" s="51"/>
      <c r="D828" s="50"/>
      <c r="E828" s="53"/>
      <c r="F828" s="53"/>
      <c r="G828" s="51"/>
      <c r="H828" s="54"/>
    </row>
    <row r="829" spans="1:8" x14ac:dyDescent="0.2">
      <c r="A829" s="50"/>
      <c r="B829" s="50"/>
      <c r="C829" s="51"/>
      <c r="D829" s="50"/>
      <c r="E829" s="53"/>
      <c r="F829" s="50"/>
      <c r="G829" s="51"/>
      <c r="H829" s="54"/>
    </row>
    <row r="830" spans="1:8" x14ac:dyDescent="0.2">
      <c r="A830" s="50"/>
      <c r="B830" s="50"/>
      <c r="C830" s="51"/>
      <c r="D830" s="50"/>
      <c r="E830" s="53"/>
      <c r="F830" s="50"/>
      <c r="G830" s="54"/>
      <c r="H830" s="54"/>
    </row>
    <row r="831" spans="1:8" x14ac:dyDescent="0.2">
      <c r="A831" s="50"/>
      <c r="B831" s="50"/>
      <c r="C831" s="51"/>
      <c r="D831" s="50"/>
      <c r="E831" s="53"/>
      <c r="F831" s="50"/>
      <c r="G831" s="51"/>
      <c r="H831" s="51"/>
    </row>
    <row r="832" spans="1:8" x14ac:dyDescent="0.2">
      <c r="A832" s="50"/>
      <c r="B832" s="50"/>
      <c r="C832" s="51"/>
      <c r="D832" s="50"/>
      <c r="E832" s="53"/>
      <c r="F832" s="50"/>
      <c r="G832" s="54"/>
      <c r="H832" s="54"/>
    </row>
    <row r="833" spans="1:8" x14ac:dyDescent="0.2">
      <c r="A833" s="50"/>
      <c r="B833" s="50"/>
      <c r="C833" s="51"/>
      <c r="D833" s="50"/>
      <c r="E833" s="53"/>
      <c r="F833" s="50"/>
      <c r="G833" s="51"/>
      <c r="H833" s="51"/>
    </row>
    <row r="834" spans="1:8" x14ac:dyDescent="0.2">
      <c r="A834" s="50"/>
      <c r="B834" s="50"/>
      <c r="C834" s="51"/>
      <c r="D834" s="50"/>
      <c r="E834" s="53"/>
      <c r="F834" s="50"/>
      <c r="G834" s="51"/>
      <c r="H834" s="54"/>
    </row>
    <row r="835" spans="1:8" x14ac:dyDescent="0.2">
      <c r="A835" s="50"/>
      <c r="B835" s="50"/>
      <c r="C835" s="51"/>
      <c r="D835" s="50"/>
      <c r="E835" s="53"/>
      <c r="F835" s="50"/>
      <c r="G835" s="54"/>
      <c r="H835" s="54"/>
    </row>
    <row r="836" spans="1:8" x14ac:dyDescent="0.2">
      <c r="A836" s="50"/>
      <c r="B836" s="50"/>
      <c r="C836" s="51"/>
      <c r="D836" s="50"/>
      <c r="E836" s="53"/>
      <c r="F836" s="50"/>
      <c r="G836" s="51"/>
      <c r="H836" s="51"/>
    </row>
    <row r="837" spans="1:8" x14ac:dyDescent="0.2">
      <c r="A837" s="50"/>
      <c r="B837" s="50"/>
      <c r="C837" s="51"/>
      <c r="D837" s="50"/>
      <c r="E837" s="53"/>
      <c r="F837" s="50"/>
      <c r="G837" s="54"/>
      <c r="H837" s="54"/>
    </row>
    <row r="838" spans="1:8" x14ac:dyDescent="0.2">
      <c r="A838" s="50"/>
      <c r="B838" s="50"/>
      <c r="C838" s="51"/>
      <c r="D838" s="50"/>
      <c r="E838" s="53"/>
      <c r="F838" s="50"/>
      <c r="G838" s="51"/>
      <c r="H838" s="51"/>
    </row>
    <row r="839" spans="1:8" x14ac:dyDescent="0.2">
      <c r="A839" s="50"/>
      <c r="B839" s="50"/>
      <c r="C839" s="51"/>
      <c r="D839" s="50"/>
      <c r="E839" s="53"/>
      <c r="F839" s="50"/>
      <c r="G839" s="51"/>
      <c r="H839" s="51"/>
    </row>
    <row r="840" spans="1:8" x14ac:dyDescent="0.2">
      <c r="A840" s="50"/>
      <c r="B840" s="50"/>
      <c r="C840" s="51"/>
      <c r="D840" s="50"/>
      <c r="E840" s="53"/>
      <c r="F840" s="50"/>
      <c r="G840" s="51"/>
      <c r="H840" s="54"/>
    </row>
    <row r="841" spans="1:8" x14ac:dyDescent="0.2">
      <c r="A841" s="50"/>
      <c r="B841" s="50"/>
      <c r="C841" s="51"/>
      <c r="D841" s="50"/>
      <c r="E841" s="53"/>
      <c r="F841" s="50"/>
      <c r="G841" s="51"/>
      <c r="H841" s="54"/>
    </row>
    <row r="842" spans="1:8" x14ac:dyDescent="0.2">
      <c r="A842" s="50"/>
      <c r="B842" s="50"/>
      <c r="C842" s="51"/>
      <c r="D842" s="50"/>
      <c r="E842" s="53"/>
      <c r="F842" s="50"/>
      <c r="G842" s="51"/>
      <c r="H842" s="51"/>
    </row>
    <row r="843" spans="1:8" x14ac:dyDescent="0.2">
      <c r="A843" s="50"/>
      <c r="B843" s="50"/>
      <c r="C843" s="51"/>
      <c r="D843" s="50"/>
      <c r="E843" s="53"/>
      <c r="F843" s="50"/>
      <c r="G843" s="51"/>
      <c r="H843" s="51"/>
    </row>
    <row r="844" spans="1:8" x14ac:dyDescent="0.2">
      <c r="A844" s="50"/>
      <c r="B844" s="50"/>
      <c r="C844" s="51"/>
      <c r="D844" s="50"/>
      <c r="E844" s="53"/>
      <c r="F844" s="50"/>
      <c r="G844" s="54"/>
      <c r="H844" s="54"/>
    </row>
    <row r="845" spans="1:8" x14ac:dyDescent="0.2">
      <c r="A845" s="50"/>
      <c r="B845" s="50"/>
      <c r="C845" s="51"/>
      <c r="D845" s="50"/>
      <c r="E845" s="53"/>
      <c r="F845" s="50"/>
      <c r="G845" s="51"/>
      <c r="H845" s="51"/>
    </row>
    <row r="846" spans="1:8" x14ac:dyDescent="0.2">
      <c r="A846" s="50"/>
      <c r="B846" s="50"/>
      <c r="C846" s="51"/>
      <c r="D846" s="50"/>
      <c r="E846" s="53"/>
      <c r="F846" s="50"/>
      <c r="G846" s="51"/>
      <c r="H846" s="51"/>
    </row>
    <row r="847" spans="1:8" x14ac:dyDescent="0.2">
      <c r="A847" s="50"/>
      <c r="B847" s="50"/>
      <c r="C847" s="51"/>
      <c r="D847" s="50"/>
      <c r="E847" s="53"/>
      <c r="F847" s="50"/>
      <c r="G847" s="51"/>
      <c r="H847" s="54"/>
    </row>
    <row r="848" spans="1:8" x14ac:dyDescent="0.2">
      <c r="A848" s="50"/>
      <c r="B848" s="50"/>
      <c r="C848" s="51"/>
      <c r="D848" s="50"/>
      <c r="E848" s="53"/>
      <c r="F848" s="50"/>
      <c r="G848" s="51"/>
      <c r="H848" s="54"/>
    </row>
    <row r="849" spans="1:8" x14ac:dyDescent="0.2">
      <c r="A849" s="50"/>
      <c r="B849" s="50"/>
      <c r="C849" s="51"/>
      <c r="D849" s="50"/>
      <c r="E849" s="53"/>
      <c r="F849" s="50"/>
      <c r="G849" s="51"/>
      <c r="H849" s="54"/>
    </row>
    <row r="850" spans="1:8" x14ac:dyDescent="0.2">
      <c r="A850" s="50"/>
      <c r="B850" s="50"/>
      <c r="C850" s="51"/>
      <c r="D850" s="50"/>
      <c r="E850" s="53"/>
      <c r="F850" s="50"/>
      <c r="G850" s="54"/>
      <c r="H850" s="54"/>
    </row>
    <row r="851" spans="1:8" x14ac:dyDescent="0.2">
      <c r="A851" s="50"/>
      <c r="B851" s="50"/>
      <c r="C851" s="51"/>
      <c r="D851" s="50"/>
      <c r="E851" s="53"/>
      <c r="F851" s="50"/>
      <c r="G851" s="51"/>
      <c r="H851" s="51"/>
    </row>
    <row r="852" spans="1:8" x14ac:dyDescent="0.2">
      <c r="A852" s="50"/>
      <c r="B852" s="50"/>
      <c r="C852" s="51"/>
      <c r="D852" s="50"/>
      <c r="E852" s="53"/>
      <c r="F852" s="50"/>
      <c r="G852" s="51"/>
      <c r="H852" s="54"/>
    </row>
    <row r="853" spans="1:8" x14ac:dyDescent="0.2">
      <c r="A853" s="50"/>
      <c r="B853" s="50"/>
      <c r="C853" s="51"/>
      <c r="D853" s="50"/>
      <c r="E853" s="53"/>
      <c r="F853" s="50"/>
      <c r="G853" s="54"/>
      <c r="H853" s="54"/>
    </row>
    <row r="854" spans="1:8" x14ac:dyDescent="0.2">
      <c r="A854" s="50"/>
      <c r="B854" s="50"/>
      <c r="C854" s="51"/>
      <c r="D854" s="50"/>
      <c r="E854" s="53"/>
      <c r="F854" s="50"/>
      <c r="G854" s="51"/>
      <c r="H854" s="51"/>
    </row>
    <row r="855" spans="1:8" x14ac:dyDescent="0.2">
      <c r="A855" s="50"/>
      <c r="B855" s="50"/>
      <c r="C855" s="51"/>
      <c r="D855" s="50"/>
      <c r="E855" s="53"/>
      <c r="F855" s="50"/>
      <c r="G855" s="51"/>
      <c r="H855" s="51"/>
    </row>
    <row r="856" spans="1:8" x14ac:dyDescent="0.2">
      <c r="A856" s="50"/>
      <c r="B856" s="50"/>
      <c r="C856" s="51"/>
      <c r="D856" s="50"/>
      <c r="E856" s="53"/>
      <c r="F856" s="50"/>
      <c r="G856" s="54"/>
      <c r="H856" s="54"/>
    </row>
    <row r="857" spans="1:8" x14ac:dyDescent="0.2">
      <c r="A857" s="50"/>
      <c r="B857" s="50"/>
      <c r="C857" s="51"/>
      <c r="D857" s="50"/>
      <c r="E857" s="53"/>
      <c r="F857" s="50"/>
      <c r="G857" s="51"/>
      <c r="H857" s="54"/>
    </row>
    <row r="858" spans="1:8" x14ac:dyDescent="0.2">
      <c r="A858" s="50"/>
      <c r="B858" s="50"/>
      <c r="C858" s="51"/>
      <c r="D858" s="50"/>
      <c r="E858" s="53"/>
      <c r="F858" s="50"/>
      <c r="G858" s="51"/>
      <c r="H858" s="54"/>
    </row>
    <row r="859" spans="1:8" x14ac:dyDescent="0.2">
      <c r="A859" s="50"/>
      <c r="B859" s="50"/>
      <c r="C859" s="51"/>
      <c r="D859" s="50"/>
      <c r="E859" s="53"/>
      <c r="F859" s="50"/>
      <c r="G859" s="54"/>
      <c r="H859" s="54"/>
    </row>
    <row r="860" spans="1:8" x14ac:dyDescent="0.2">
      <c r="A860" s="50"/>
      <c r="B860" s="50"/>
      <c r="C860" s="51"/>
      <c r="D860" s="50"/>
      <c r="E860" s="53"/>
      <c r="F860" s="50"/>
      <c r="G860" s="51"/>
      <c r="H860" s="51"/>
    </row>
    <row r="861" spans="1:8" x14ac:dyDescent="0.2">
      <c r="A861" s="50"/>
      <c r="B861" s="50"/>
      <c r="C861" s="51"/>
      <c r="D861" s="50"/>
      <c r="E861" s="53"/>
      <c r="F861" s="50"/>
      <c r="G861" s="54"/>
      <c r="H861" s="54"/>
    </row>
    <row r="862" spans="1:8" x14ac:dyDescent="0.2">
      <c r="A862" s="50"/>
      <c r="B862" s="50"/>
      <c r="C862" s="51"/>
      <c r="D862" s="50"/>
      <c r="E862" s="53"/>
      <c r="F862" s="50"/>
      <c r="G862" s="51"/>
      <c r="H862" s="51"/>
    </row>
    <row r="863" spans="1:8" x14ac:dyDescent="0.2">
      <c r="A863" s="50"/>
      <c r="B863" s="50"/>
      <c r="C863" s="51"/>
      <c r="D863" s="50"/>
      <c r="E863" s="53"/>
      <c r="F863" s="50"/>
      <c r="G863" s="54"/>
      <c r="H863" s="54"/>
    </row>
    <row r="864" spans="1:8" x14ac:dyDescent="0.2">
      <c r="A864" s="50"/>
      <c r="B864" s="50"/>
      <c r="C864" s="51"/>
      <c r="D864" s="50"/>
      <c r="E864" s="53"/>
      <c r="F864" s="50"/>
      <c r="G864" s="54"/>
      <c r="H864" s="54"/>
    </row>
    <row r="865" spans="1:8" x14ac:dyDescent="0.2">
      <c r="A865" s="50"/>
      <c r="B865" s="50"/>
      <c r="C865" s="51"/>
      <c r="D865" s="50"/>
      <c r="E865" s="53"/>
      <c r="F865" s="50"/>
      <c r="G865" s="54"/>
      <c r="H865" s="54"/>
    </row>
    <row r="866" spans="1:8" x14ac:dyDescent="0.2">
      <c r="A866" s="50"/>
      <c r="B866" s="50"/>
      <c r="C866" s="51"/>
      <c r="D866" s="50"/>
      <c r="E866" s="53"/>
      <c r="F866" s="50"/>
      <c r="G866" s="51"/>
      <c r="H866" s="51"/>
    </row>
    <row r="867" spans="1:8" x14ac:dyDescent="0.2">
      <c r="A867" s="50"/>
      <c r="B867" s="50"/>
      <c r="C867" s="51"/>
      <c r="D867" s="50"/>
      <c r="E867" s="53"/>
      <c r="F867" s="50"/>
      <c r="G867" s="51"/>
      <c r="H867" s="54"/>
    </row>
    <row r="868" spans="1:8" x14ac:dyDescent="0.2">
      <c r="A868" s="50"/>
      <c r="B868" s="50"/>
      <c r="C868" s="51"/>
      <c r="D868" s="50"/>
      <c r="E868" s="53"/>
      <c r="F868" s="50"/>
      <c r="G868" s="54"/>
      <c r="H868" s="54"/>
    </row>
    <row r="869" spans="1:8" x14ac:dyDescent="0.2">
      <c r="A869" s="50"/>
      <c r="B869" s="50"/>
      <c r="C869" s="51"/>
      <c r="D869" s="50"/>
      <c r="E869" s="53"/>
      <c r="F869" s="50"/>
      <c r="G869" s="51"/>
      <c r="H869" s="51"/>
    </row>
    <row r="870" spans="1:8" x14ac:dyDescent="0.2">
      <c r="A870" s="50"/>
      <c r="B870" s="50"/>
      <c r="C870" s="51"/>
      <c r="D870" s="50"/>
      <c r="E870" s="53"/>
      <c r="F870" s="53"/>
      <c r="G870" s="51"/>
      <c r="H870" s="54"/>
    </row>
    <row r="871" spans="1:8" x14ac:dyDescent="0.2">
      <c r="A871" s="50"/>
      <c r="B871" s="50"/>
      <c r="C871" s="51"/>
      <c r="D871" s="50"/>
      <c r="E871" s="53"/>
      <c r="F871" s="50"/>
      <c r="G871" s="51"/>
      <c r="H871" s="51"/>
    </row>
    <row r="872" spans="1:8" x14ac:dyDescent="0.2">
      <c r="A872" s="50"/>
      <c r="B872" s="50"/>
      <c r="C872" s="51"/>
      <c r="D872" s="50"/>
      <c r="E872" s="53"/>
      <c r="F872" s="50"/>
      <c r="G872" s="54"/>
      <c r="H872" s="54"/>
    </row>
    <row r="873" spans="1:8" x14ac:dyDescent="0.2">
      <c r="A873" s="50"/>
      <c r="B873" s="50"/>
      <c r="C873" s="51"/>
      <c r="D873" s="50"/>
      <c r="E873" s="53"/>
      <c r="F873" s="50"/>
      <c r="G873" s="51"/>
      <c r="H873" s="51"/>
    </row>
    <row r="874" spans="1:8" x14ac:dyDescent="0.2">
      <c r="A874" s="50"/>
      <c r="B874" s="50"/>
      <c r="C874" s="51"/>
      <c r="D874" s="50"/>
      <c r="E874" s="53"/>
      <c r="F874" s="50"/>
      <c r="G874" s="51"/>
      <c r="H874" s="51"/>
    </row>
    <row r="875" spans="1:8" x14ac:dyDescent="0.2">
      <c r="A875" s="50"/>
      <c r="B875" s="50"/>
      <c r="C875" s="51"/>
      <c r="D875" s="50"/>
      <c r="E875" s="53"/>
      <c r="F875" s="50"/>
      <c r="G875" s="51"/>
      <c r="H875" s="54"/>
    </row>
    <row r="876" spans="1:8" x14ac:dyDescent="0.2">
      <c r="A876" s="50"/>
      <c r="B876" s="50"/>
      <c r="C876" s="51"/>
      <c r="D876" s="50"/>
      <c r="E876" s="53"/>
      <c r="F876" s="50"/>
      <c r="G876" s="51"/>
      <c r="H876" s="51"/>
    </row>
    <row r="877" spans="1:8" x14ac:dyDescent="0.2">
      <c r="A877" s="50"/>
      <c r="B877" s="50"/>
      <c r="C877" s="51"/>
      <c r="D877" s="50"/>
      <c r="E877" s="53"/>
      <c r="F877" s="50"/>
      <c r="G877" s="51"/>
      <c r="H877" s="54"/>
    </row>
    <row r="878" spans="1:8" x14ac:dyDescent="0.2">
      <c r="A878" s="50"/>
      <c r="B878" s="50"/>
      <c r="C878" s="51"/>
      <c r="D878" s="50"/>
      <c r="E878" s="53"/>
      <c r="F878" s="50"/>
      <c r="G878" s="51"/>
      <c r="H878" s="51"/>
    </row>
    <row r="879" spans="1:8" x14ac:dyDescent="0.2">
      <c r="A879" s="50"/>
      <c r="B879" s="50"/>
      <c r="C879" s="51"/>
      <c r="D879" s="50"/>
      <c r="E879" s="53"/>
      <c r="F879" s="50"/>
      <c r="G879" s="54"/>
      <c r="H879" s="54"/>
    </row>
    <row r="880" spans="1:8" x14ac:dyDescent="0.2">
      <c r="A880" s="50"/>
      <c r="B880" s="50"/>
      <c r="C880" s="51"/>
      <c r="D880" s="50"/>
      <c r="E880" s="53"/>
      <c r="F880" s="50"/>
      <c r="G880" s="51"/>
      <c r="H880" s="51"/>
    </row>
    <row r="881" spans="1:8" x14ac:dyDescent="0.2">
      <c r="A881" s="50"/>
      <c r="B881" s="50"/>
      <c r="C881" s="51"/>
      <c r="D881" s="50"/>
      <c r="E881" s="53"/>
      <c r="F881" s="50"/>
      <c r="G881" s="51"/>
      <c r="H881" s="51"/>
    </row>
    <row r="882" spans="1:8" x14ac:dyDescent="0.2">
      <c r="A882" s="50"/>
      <c r="B882" s="50"/>
      <c r="C882" s="51"/>
      <c r="D882" s="50"/>
      <c r="E882" s="53"/>
      <c r="F882" s="50"/>
      <c r="G882" s="51"/>
      <c r="H882" s="51"/>
    </row>
    <row r="883" spans="1:8" x14ac:dyDescent="0.2">
      <c r="A883" s="50"/>
      <c r="B883" s="50"/>
      <c r="C883" s="51"/>
      <c r="D883" s="50"/>
      <c r="E883" s="53"/>
      <c r="F883" s="50"/>
      <c r="G883" s="51"/>
      <c r="H883" s="51"/>
    </row>
    <row r="884" spans="1:8" x14ac:dyDescent="0.2">
      <c r="A884" s="50"/>
      <c r="B884" s="50"/>
      <c r="C884" s="51"/>
      <c r="D884" s="50"/>
      <c r="E884" s="53"/>
      <c r="F884" s="50"/>
      <c r="G884" s="51"/>
      <c r="H884" s="51"/>
    </row>
    <row r="885" spans="1:8" x14ac:dyDescent="0.2">
      <c r="A885" s="50"/>
      <c r="B885" s="50"/>
      <c r="C885" s="51"/>
      <c r="D885" s="50"/>
      <c r="E885" s="53"/>
      <c r="F885" s="50"/>
      <c r="G885" s="51"/>
      <c r="H885" s="51"/>
    </row>
    <row r="886" spans="1:8" x14ac:dyDescent="0.2">
      <c r="A886" s="50"/>
      <c r="B886" s="50"/>
      <c r="C886" s="51"/>
      <c r="D886" s="50"/>
      <c r="E886" s="53"/>
      <c r="F886" s="50"/>
      <c r="G886" s="54"/>
      <c r="H886" s="54"/>
    </row>
    <row r="887" spans="1:8" x14ac:dyDescent="0.2">
      <c r="A887" s="50"/>
      <c r="B887" s="50"/>
      <c r="C887" s="51"/>
      <c r="D887" s="50"/>
      <c r="E887" s="53"/>
      <c r="F887" s="50"/>
      <c r="G887" s="51"/>
      <c r="H887" s="51"/>
    </row>
    <row r="888" spans="1:8" x14ac:dyDescent="0.2">
      <c r="A888" s="50"/>
      <c r="B888" s="50"/>
      <c r="C888" s="51"/>
      <c r="D888" s="50"/>
      <c r="E888" s="53"/>
      <c r="F888" s="50"/>
      <c r="G888" s="51"/>
      <c r="H888" s="51"/>
    </row>
    <row r="889" spans="1:8" x14ac:dyDescent="0.2">
      <c r="A889" s="50"/>
      <c r="B889" s="50"/>
      <c r="C889" s="51"/>
      <c r="D889" s="50"/>
      <c r="E889" s="53"/>
      <c r="F889" s="50"/>
      <c r="G889" s="54"/>
      <c r="H889" s="54"/>
    </row>
    <row r="890" spans="1:8" x14ac:dyDescent="0.2">
      <c r="A890" s="50"/>
      <c r="B890" s="50"/>
      <c r="C890" s="51"/>
      <c r="D890" s="50"/>
      <c r="E890" s="53"/>
      <c r="F890" s="50"/>
      <c r="G890" s="51"/>
      <c r="H890" s="51"/>
    </row>
    <row r="891" spans="1:8" x14ac:dyDescent="0.2">
      <c r="A891" s="50"/>
      <c r="B891" s="50"/>
      <c r="C891" s="51"/>
      <c r="D891" s="50"/>
      <c r="E891" s="53"/>
      <c r="F891" s="50"/>
      <c r="G891" s="54"/>
      <c r="H891" s="54"/>
    </row>
    <row r="892" spans="1:8" x14ac:dyDescent="0.2">
      <c r="A892" s="50"/>
      <c r="B892" s="50"/>
      <c r="C892" s="51"/>
      <c r="D892" s="50"/>
      <c r="E892" s="53"/>
      <c r="F892" s="50"/>
      <c r="G892" s="51"/>
      <c r="H892" s="54"/>
    </row>
    <row r="893" spans="1:8" x14ac:dyDescent="0.2">
      <c r="A893" s="50"/>
      <c r="B893" s="50"/>
      <c r="C893" s="51"/>
      <c r="D893" s="50"/>
      <c r="E893" s="53"/>
      <c r="F893" s="50"/>
      <c r="G893" s="54"/>
      <c r="H893" s="54"/>
    </row>
    <row r="894" spans="1:8" x14ac:dyDescent="0.2">
      <c r="A894" s="50"/>
      <c r="B894" s="50"/>
      <c r="C894" s="51"/>
      <c r="D894" s="50"/>
      <c r="E894" s="53"/>
      <c r="F894" s="50"/>
      <c r="G894" s="51"/>
      <c r="H894" s="51"/>
    </row>
    <row r="895" spans="1:8" x14ac:dyDescent="0.2">
      <c r="A895" s="50"/>
      <c r="B895" s="50"/>
      <c r="C895" s="51"/>
      <c r="D895" s="50"/>
      <c r="E895" s="53"/>
      <c r="F895" s="50"/>
      <c r="G895" s="51"/>
      <c r="H895" s="54"/>
    </row>
    <row r="896" spans="1:8" x14ac:dyDescent="0.2">
      <c r="A896" s="50"/>
      <c r="B896" s="50"/>
      <c r="C896" s="51"/>
      <c r="D896" s="50"/>
      <c r="E896" s="53"/>
      <c r="F896" s="50"/>
      <c r="G896" s="51"/>
      <c r="H896" s="54"/>
    </row>
    <row r="897" spans="1:8" x14ac:dyDescent="0.2">
      <c r="A897" s="50"/>
      <c r="B897" s="50"/>
      <c r="C897" s="51"/>
      <c r="D897" s="50"/>
      <c r="E897" s="53"/>
      <c r="F897" s="50"/>
      <c r="G897" s="51"/>
      <c r="H897" s="54"/>
    </row>
    <row r="898" spans="1:8" x14ac:dyDescent="0.2">
      <c r="A898" s="50"/>
      <c r="B898" s="50"/>
      <c r="C898" s="51"/>
      <c r="D898" s="50"/>
      <c r="E898" s="53"/>
      <c r="F898" s="50"/>
      <c r="G898" s="51"/>
      <c r="H898" s="54"/>
    </row>
    <row r="899" spans="1:8" x14ac:dyDescent="0.2">
      <c r="A899" s="50"/>
      <c r="B899" s="50"/>
      <c r="C899" s="51"/>
      <c r="D899" s="50"/>
      <c r="E899" s="53"/>
      <c r="F899" s="50"/>
      <c r="G899" s="54"/>
      <c r="H899" s="54"/>
    </row>
    <row r="900" spans="1:8" x14ac:dyDescent="0.2">
      <c r="A900" s="50"/>
      <c r="B900" s="50"/>
      <c r="C900" s="51"/>
      <c r="D900" s="50"/>
      <c r="E900" s="53"/>
      <c r="F900" s="50"/>
      <c r="G900" s="51"/>
      <c r="H900" s="51"/>
    </row>
    <row r="901" spans="1:8" x14ac:dyDescent="0.2">
      <c r="A901" s="50"/>
      <c r="B901" s="50"/>
      <c r="C901" s="51"/>
      <c r="D901" s="50"/>
      <c r="E901" s="53"/>
      <c r="F901" s="50"/>
      <c r="G901" s="51"/>
      <c r="H901" s="54"/>
    </row>
    <row r="902" spans="1:8" x14ac:dyDescent="0.2">
      <c r="A902" s="50"/>
      <c r="B902" s="50"/>
      <c r="C902" s="51"/>
      <c r="D902" s="50"/>
      <c r="E902" s="53"/>
      <c r="F902" s="50"/>
      <c r="G902" s="54"/>
      <c r="H902" s="54"/>
    </row>
    <row r="903" spans="1:8" x14ac:dyDescent="0.2">
      <c r="A903" s="50"/>
      <c r="B903" s="50"/>
      <c r="C903" s="51"/>
      <c r="D903" s="50"/>
      <c r="E903" s="53"/>
      <c r="F903" s="50"/>
      <c r="G903" s="51"/>
      <c r="H903" s="51"/>
    </row>
    <row r="904" spans="1:8" x14ac:dyDescent="0.2">
      <c r="A904" s="50"/>
      <c r="B904" s="50"/>
      <c r="C904" s="51"/>
      <c r="D904" s="50"/>
      <c r="E904" s="53"/>
      <c r="F904" s="50"/>
      <c r="G904" s="54"/>
      <c r="H904" s="54"/>
    </row>
    <row r="905" spans="1:8" x14ac:dyDescent="0.2">
      <c r="A905" s="50"/>
      <c r="B905" s="50"/>
      <c r="C905" s="51"/>
      <c r="D905" s="50"/>
      <c r="E905" s="53"/>
      <c r="F905" s="50"/>
      <c r="G905" s="51"/>
      <c r="H905" s="51"/>
    </row>
    <row r="906" spans="1:8" x14ac:dyDescent="0.2">
      <c r="A906" s="50"/>
      <c r="B906" s="50"/>
      <c r="C906" s="51"/>
      <c r="D906" s="50"/>
      <c r="E906" s="53"/>
      <c r="F906" s="50"/>
      <c r="G906" s="54"/>
      <c r="H906" s="54"/>
    </row>
    <row r="907" spans="1:8" x14ac:dyDescent="0.2">
      <c r="A907" s="50"/>
      <c r="B907" s="50"/>
      <c r="C907" s="51"/>
      <c r="D907" s="50"/>
      <c r="E907" s="53"/>
      <c r="F907" s="50"/>
      <c r="G907" s="51"/>
      <c r="H907" s="54"/>
    </row>
    <row r="908" spans="1:8" x14ac:dyDescent="0.2">
      <c r="A908" s="50"/>
      <c r="B908" s="50"/>
      <c r="C908" s="51"/>
      <c r="D908" s="50"/>
      <c r="E908" s="53"/>
      <c r="F908" s="50"/>
      <c r="G908" s="51"/>
      <c r="H908" s="54"/>
    </row>
    <row r="909" spans="1:8" x14ac:dyDescent="0.2">
      <c r="A909" s="50"/>
      <c r="B909" s="50"/>
      <c r="C909" s="51"/>
      <c r="D909" s="50"/>
      <c r="E909" s="53"/>
      <c r="F909" s="50"/>
      <c r="G909" s="54"/>
      <c r="H909" s="54"/>
    </row>
    <row r="910" spans="1:8" x14ac:dyDescent="0.2">
      <c r="A910" s="50"/>
      <c r="B910" s="50"/>
      <c r="C910" s="51"/>
      <c r="D910" s="50"/>
      <c r="E910" s="53"/>
      <c r="F910" s="50"/>
      <c r="G910" s="51"/>
      <c r="H910" s="51"/>
    </row>
    <row r="911" spans="1:8" x14ac:dyDescent="0.2">
      <c r="A911" s="50"/>
      <c r="B911" s="50"/>
      <c r="C911" s="51"/>
      <c r="D911" s="50"/>
      <c r="E911" s="53"/>
      <c r="F911" s="50"/>
      <c r="G911" s="51"/>
      <c r="H911" s="51"/>
    </row>
    <row r="912" spans="1:8" x14ac:dyDescent="0.2">
      <c r="A912" s="50"/>
      <c r="B912" s="50"/>
      <c r="C912" s="51"/>
      <c r="D912" s="50"/>
      <c r="E912" s="53"/>
      <c r="F912" s="50"/>
      <c r="G912" s="51"/>
      <c r="H912" s="51"/>
    </row>
    <row r="913" spans="1:8" x14ac:dyDescent="0.2">
      <c r="A913" s="50"/>
      <c r="B913" s="50"/>
      <c r="C913" s="51"/>
      <c r="D913" s="50"/>
      <c r="E913" s="53"/>
      <c r="F913" s="50"/>
      <c r="G913" s="51"/>
      <c r="H913" s="51"/>
    </row>
    <row r="914" spans="1:8" x14ac:dyDescent="0.2">
      <c r="A914" s="50"/>
      <c r="B914" s="50"/>
      <c r="C914" s="51"/>
      <c r="D914" s="50"/>
      <c r="E914" s="53"/>
      <c r="F914" s="50"/>
      <c r="G914" s="51"/>
      <c r="H914" s="51"/>
    </row>
    <row r="915" spans="1:8" x14ac:dyDescent="0.2">
      <c r="A915" s="50"/>
      <c r="B915" s="50"/>
      <c r="C915" s="51"/>
      <c r="D915" s="50"/>
      <c r="E915" s="53"/>
      <c r="F915" s="50"/>
      <c r="G915" s="54"/>
      <c r="H915" s="54"/>
    </row>
    <row r="916" spans="1:8" x14ac:dyDescent="0.2">
      <c r="A916" s="50"/>
      <c r="B916" s="50"/>
      <c r="C916" s="51"/>
      <c r="D916" s="50"/>
      <c r="E916" s="53"/>
      <c r="F916" s="50"/>
      <c r="G916" s="51"/>
      <c r="H916" s="51"/>
    </row>
    <row r="917" spans="1:8" x14ac:dyDescent="0.2">
      <c r="A917" s="50"/>
      <c r="B917" s="50"/>
      <c r="C917" s="51"/>
      <c r="D917" s="50"/>
      <c r="E917" s="53"/>
      <c r="F917" s="50"/>
      <c r="G917" s="51"/>
      <c r="H917" s="54"/>
    </row>
    <row r="918" spans="1:8" x14ac:dyDescent="0.2">
      <c r="A918" s="50"/>
      <c r="B918" s="50"/>
      <c r="C918" s="51"/>
      <c r="D918" s="50"/>
      <c r="E918" s="53"/>
      <c r="F918" s="50"/>
      <c r="G918" s="51"/>
      <c r="H918" s="54"/>
    </row>
    <row r="919" spans="1:8" x14ac:dyDescent="0.2">
      <c r="A919" s="50"/>
      <c r="B919" s="50"/>
      <c r="C919" s="51"/>
      <c r="D919" s="50"/>
      <c r="E919" s="53"/>
      <c r="F919" s="50"/>
      <c r="G919" s="51"/>
      <c r="H919" s="51"/>
    </row>
    <row r="920" spans="1:8" x14ac:dyDescent="0.2">
      <c r="A920" s="50"/>
      <c r="B920" s="50"/>
      <c r="C920" s="51"/>
      <c r="D920" s="50"/>
      <c r="E920" s="53"/>
      <c r="F920" s="50"/>
      <c r="G920" s="51"/>
      <c r="H920" s="51"/>
    </row>
    <row r="921" spans="1:8" x14ac:dyDescent="0.2">
      <c r="A921" s="50"/>
      <c r="B921" s="50"/>
      <c r="C921" s="51"/>
      <c r="D921" s="50"/>
      <c r="E921" s="53"/>
      <c r="F921" s="50"/>
      <c r="G921" s="54"/>
      <c r="H921" s="54"/>
    </row>
    <row r="922" spans="1:8" x14ac:dyDescent="0.2">
      <c r="A922" s="50"/>
      <c r="B922" s="50"/>
      <c r="C922" s="51"/>
      <c r="D922" s="50"/>
      <c r="E922" s="53"/>
      <c r="F922" s="50"/>
      <c r="G922" s="51"/>
      <c r="H922" s="54"/>
    </row>
    <row r="923" spans="1:8" x14ac:dyDescent="0.2">
      <c r="A923" s="50"/>
      <c r="B923" s="50"/>
      <c r="C923" s="51"/>
      <c r="D923" s="50"/>
      <c r="E923" s="53"/>
      <c r="F923" s="50"/>
      <c r="G923" s="54"/>
      <c r="H923" s="54"/>
    </row>
    <row r="924" spans="1:8" x14ac:dyDescent="0.2">
      <c r="A924" s="50"/>
      <c r="B924" s="50"/>
      <c r="C924" s="51"/>
      <c r="D924" s="50"/>
      <c r="E924" s="53"/>
      <c r="F924" s="50"/>
      <c r="G924" s="51"/>
      <c r="H924" s="54"/>
    </row>
    <row r="925" spans="1:8" x14ac:dyDescent="0.2">
      <c r="A925" s="50"/>
      <c r="B925" s="50"/>
      <c r="C925" s="51"/>
      <c r="D925" s="50"/>
      <c r="E925" s="53"/>
      <c r="F925" s="50"/>
      <c r="G925" s="51"/>
      <c r="H925" s="54"/>
    </row>
    <row r="926" spans="1:8" x14ac:dyDescent="0.2">
      <c r="A926" s="50"/>
      <c r="B926" s="50"/>
      <c r="C926" s="51"/>
      <c r="D926" s="50"/>
      <c r="E926" s="53"/>
      <c r="F926" s="50"/>
      <c r="G926" s="51"/>
      <c r="H926" s="54"/>
    </row>
    <row r="927" spans="1:8" x14ac:dyDescent="0.2">
      <c r="A927" s="50"/>
      <c r="B927" s="50"/>
      <c r="C927" s="51"/>
      <c r="D927" s="50"/>
      <c r="E927" s="53"/>
      <c r="F927" s="50"/>
      <c r="G927" s="51"/>
      <c r="H927" s="51"/>
    </row>
    <row r="928" spans="1:8" x14ac:dyDescent="0.2">
      <c r="A928" s="50"/>
      <c r="B928" s="50"/>
      <c r="C928" s="51"/>
      <c r="D928" s="50"/>
      <c r="E928" s="53"/>
      <c r="F928" s="50"/>
      <c r="G928" s="51"/>
      <c r="H928" s="51"/>
    </row>
    <row r="929" spans="1:8" x14ac:dyDescent="0.2">
      <c r="A929" s="50"/>
      <c r="B929" s="50"/>
      <c r="C929" s="51"/>
      <c r="D929" s="50"/>
      <c r="E929" s="53"/>
      <c r="F929" s="53"/>
      <c r="G929" s="51"/>
      <c r="H929" s="54"/>
    </row>
    <row r="930" spans="1:8" x14ac:dyDescent="0.2">
      <c r="A930" s="50"/>
      <c r="B930" s="50"/>
      <c r="C930" s="51"/>
      <c r="D930" s="50"/>
      <c r="E930" s="53"/>
      <c r="F930" s="50"/>
      <c r="G930" s="54"/>
      <c r="H930" s="54"/>
    </row>
    <row r="931" spans="1:8" x14ac:dyDescent="0.2">
      <c r="A931" s="50"/>
      <c r="B931" s="50"/>
      <c r="C931" s="51"/>
      <c r="D931" s="50"/>
      <c r="E931" s="53"/>
      <c r="F931" s="50"/>
      <c r="G931" s="51"/>
      <c r="H931" s="54"/>
    </row>
    <row r="932" spans="1:8" x14ac:dyDescent="0.2">
      <c r="A932" s="50"/>
      <c r="B932" s="50"/>
      <c r="C932" s="51"/>
      <c r="D932" s="50"/>
      <c r="E932" s="53"/>
      <c r="F932" s="50"/>
      <c r="G932" s="51"/>
      <c r="H932" s="51"/>
    </row>
    <row r="933" spans="1:8" x14ac:dyDescent="0.2">
      <c r="A933" s="50"/>
      <c r="B933" s="50"/>
      <c r="C933" s="51"/>
      <c r="D933" s="50"/>
      <c r="E933" s="53"/>
      <c r="F933" s="50"/>
      <c r="G933" s="51"/>
      <c r="H933" s="51"/>
    </row>
    <row r="934" spans="1:8" x14ac:dyDescent="0.2">
      <c r="A934" s="50"/>
      <c r="B934" s="50"/>
      <c r="C934" s="51"/>
      <c r="D934" s="50"/>
      <c r="E934" s="53"/>
      <c r="F934" s="50"/>
      <c r="G934" s="51"/>
      <c r="H934" s="51"/>
    </row>
    <row r="935" spans="1:8" x14ac:dyDescent="0.2">
      <c r="A935" s="50"/>
      <c r="B935" s="50"/>
      <c r="C935" s="51"/>
      <c r="D935" s="50"/>
      <c r="E935" s="53"/>
      <c r="F935" s="50"/>
      <c r="G935" s="51"/>
      <c r="H935" s="54"/>
    </row>
    <row r="936" spans="1:8" x14ac:dyDescent="0.2">
      <c r="A936" s="50"/>
      <c r="B936" s="50"/>
      <c r="C936" s="51"/>
      <c r="D936" s="50"/>
      <c r="E936" s="53"/>
      <c r="F936" s="50"/>
      <c r="G936" s="51"/>
      <c r="H936" s="51"/>
    </row>
    <row r="937" spans="1:8" x14ac:dyDescent="0.2">
      <c r="A937" s="50"/>
      <c r="B937" s="50"/>
      <c r="C937" s="51"/>
      <c r="D937" s="50"/>
      <c r="E937" s="53"/>
      <c r="F937" s="50"/>
      <c r="G937" s="51"/>
      <c r="H937" s="51"/>
    </row>
    <row r="938" spans="1:8" x14ac:dyDescent="0.2">
      <c r="A938" s="50"/>
      <c r="B938" s="50"/>
      <c r="C938" s="51"/>
      <c r="D938" s="50"/>
      <c r="E938" s="53"/>
      <c r="F938" s="50"/>
      <c r="G938" s="51"/>
      <c r="H938" s="51"/>
    </row>
    <row r="939" spans="1:8" x14ac:dyDescent="0.2">
      <c r="A939" s="50"/>
      <c r="B939" s="50"/>
      <c r="C939" s="51"/>
      <c r="D939" s="50"/>
      <c r="E939" s="53"/>
      <c r="F939" s="50"/>
      <c r="G939" s="51"/>
      <c r="H939" s="51"/>
    </row>
    <row r="940" spans="1:8" x14ac:dyDescent="0.2">
      <c r="A940" s="50"/>
      <c r="B940" s="50"/>
      <c r="C940" s="51"/>
      <c r="D940" s="50"/>
      <c r="E940" s="53"/>
      <c r="F940" s="50"/>
      <c r="G940" s="51"/>
      <c r="H940" s="51"/>
    </row>
    <row r="941" spans="1:8" x14ac:dyDescent="0.2">
      <c r="A941" s="50"/>
      <c r="B941" s="50"/>
      <c r="C941" s="51"/>
      <c r="D941" s="50"/>
      <c r="E941" s="53"/>
      <c r="F941" s="50"/>
      <c r="G941" s="54"/>
      <c r="H941" s="54"/>
    </row>
    <row r="942" spans="1:8" x14ac:dyDescent="0.2">
      <c r="A942" s="50"/>
      <c r="B942" s="50"/>
      <c r="C942" s="51"/>
      <c r="D942" s="50"/>
      <c r="E942" s="53"/>
      <c r="F942" s="50"/>
      <c r="G942" s="51"/>
      <c r="H942" s="51"/>
    </row>
    <row r="943" spans="1:8" x14ac:dyDescent="0.2">
      <c r="A943" s="50"/>
      <c r="B943" s="50"/>
      <c r="C943" s="51"/>
      <c r="D943" s="50"/>
      <c r="E943" s="53"/>
      <c r="F943" s="53"/>
      <c r="G943" s="51"/>
      <c r="H943" s="54"/>
    </row>
    <row r="944" spans="1:8" x14ac:dyDescent="0.2">
      <c r="A944" s="50"/>
      <c r="B944" s="50"/>
      <c r="C944" s="51"/>
      <c r="D944" s="50"/>
      <c r="E944" s="53"/>
      <c r="F944" s="50"/>
      <c r="G944" s="54"/>
      <c r="H944" s="54"/>
    </row>
    <row r="945" spans="1:8" x14ac:dyDescent="0.2">
      <c r="A945" s="50"/>
      <c r="B945" s="50"/>
      <c r="C945" s="51"/>
      <c r="D945" s="50"/>
      <c r="E945" s="53"/>
      <c r="F945" s="50"/>
      <c r="G945" s="54"/>
      <c r="H945" s="54"/>
    </row>
    <row r="946" spans="1:8" x14ac:dyDescent="0.2">
      <c r="A946" s="50"/>
      <c r="B946" s="50"/>
      <c r="C946" s="51"/>
      <c r="D946" s="50"/>
      <c r="E946" s="53"/>
      <c r="F946" s="50"/>
      <c r="G946" s="51"/>
      <c r="H946" s="51"/>
    </row>
    <row r="947" spans="1:8" x14ac:dyDescent="0.2">
      <c r="A947" s="50"/>
      <c r="B947" s="50"/>
      <c r="C947" s="51"/>
      <c r="D947" s="50"/>
      <c r="E947" s="53"/>
      <c r="F947" s="50"/>
      <c r="G947" s="54"/>
      <c r="H947" s="54"/>
    </row>
    <row r="948" spans="1:8" x14ac:dyDescent="0.2">
      <c r="A948" s="50"/>
      <c r="B948" s="50"/>
      <c r="C948" s="51"/>
      <c r="D948" s="50"/>
      <c r="E948" s="53"/>
      <c r="F948" s="50"/>
      <c r="G948" s="51"/>
      <c r="H948" s="51"/>
    </row>
    <row r="949" spans="1:8" x14ac:dyDescent="0.2">
      <c r="A949" s="50"/>
      <c r="B949" s="50"/>
      <c r="C949" s="51"/>
      <c r="D949" s="50"/>
      <c r="E949" s="53"/>
      <c r="F949" s="50"/>
      <c r="G949" s="51"/>
      <c r="H949" s="51"/>
    </row>
    <row r="950" spans="1:8" x14ac:dyDescent="0.2">
      <c r="A950" s="50"/>
      <c r="B950" s="50"/>
      <c r="C950" s="51"/>
      <c r="D950" s="50"/>
      <c r="E950" s="53"/>
      <c r="F950" s="50"/>
      <c r="G950" s="51"/>
      <c r="H950" s="54"/>
    </row>
    <row r="951" spans="1:8" x14ac:dyDescent="0.2">
      <c r="A951" s="50"/>
      <c r="B951" s="50"/>
      <c r="C951" s="51"/>
      <c r="D951" s="50"/>
      <c r="E951" s="53"/>
      <c r="F951" s="50"/>
      <c r="G951" s="51"/>
      <c r="H951" s="51"/>
    </row>
    <row r="952" spans="1:8" x14ac:dyDescent="0.2">
      <c r="A952" s="50"/>
      <c r="B952" s="50"/>
      <c r="C952" s="51"/>
      <c r="D952" s="50"/>
      <c r="E952" s="53"/>
      <c r="F952" s="50"/>
      <c r="G952" s="51"/>
      <c r="H952" s="51"/>
    </row>
    <row r="953" spans="1:8" x14ac:dyDescent="0.2">
      <c r="A953" s="50"/>
      <c r="B953" s="50"/>
      <c r="C953" s="51"/>
      <c r="D953" s="50"/>
      <c r="E953" s="53"/>
      <c r="F953" s="50"/>
      <c r="G953" s="51"/>
      <c r="H953" s="54"/>
    </row>
    <row r="954" spans="1:8" x14ac:dyDescent="0.2">
      <c r="A954" s="50"/>
      <c r="B954" s="50"/>
      <c r="C954" s="51"/>
      <c r="D954" s="50"/>
      <c r="E954" s="53"/>
      <c r="F954" s="50"/>
      <c r="G954" s="51"/>
      <c r="H954" s="54"/>
    </row>
    <row r="955" spans="1:8" x14ac:dyDescent="0.2">
      <c r="A955" s="50"/>
      <c r="B955" s="50"/>
      <c r="C955" s="51"/>
      <c r="D955" s="50"/>
      <c r="E955" s="53"/>
      <c r="F955" s="50"/>
      <c r="G955" s="51"/>
      <c r="H955" s="54"/>
    </row>
    <row r="956" spans="1:8" x14ac:dyDescent="0.2">
      <c r="A956" s="50"/>
      <c r="B956" s="50"/>
      <c r="C956" s="51"/>
      <c r="D956" s="50"/>
      <c r="E956" s="53"/>
      <c r="F956" s="50"/>
      <c r="G956" s="51"/>
      <c r="H956" s="54"/>
    </row>
    <row r="957" spans="1:8" x14ac:dyDescent="0.2">
      <c r="A957" s="50"/>
      <c r="B957" s="50"/>
      <c r="C957" s="51"/>
      <c r="D957" s="50"/>
      <c r="E957" s="53"/>
      <c r="F957" s="50"/>
      <c r="G957" s="51"/>
      <c r="H957" s="51"/>
    </row>
    <row r="958" spans="1:8" x14ac:dyDescent="0.2">
      <c r="A958" s="50"/>
      <c r="B958" s="50"/>
      <c r="C958" s="51"/>
      <c r="D958" s="50"/>
      <c r="E958" s="53"/>
      <c r="F958" s="50"/>
      <c r="G958" s="51"/>
      <c r="H958" s="51"/>
    </row>
    <row r="959" spans="1:8" x14ac:dyDescent="0.2">
      <c r="A959" s="50"/>
      <c r="B959" s="50"/>
      <c r="C959" s="51"/>
      <c r="D959" s="50"/>
      <c r="E959" s="53"/>
      <c r="F959" s="50"/>
      <c r="G959" s="51"/>
      <c r="H959" s="51"/>
    </row>
    <row r="960" spans="1:8" x14ac:dyDescent="0.2">
      <c r="A960" s="50"/>
      <c r="B960" s="50"/>
      <c r="C960" s="51"/>
      <c r="D960" s="50"/>
      <c r="E960" s="53"/>
      <c r="F960" s="50"/>
      <c r="G960" s="51"/>
      <c r="H960" s="51"/>
    </row>
    <row r="961" spans="1:8" x14ac:dyDescent="0.2">
      <c r="A961" s="50"/>
      <c r="B961" s="50"/>
      <c r="C961" s="51"/>
      <c r="D961" s="50"/>
      <c r="E961" s="53"/>
      <c r="F961" s="50"/>
      <c r="G961" s="54"/>
      <c r="H961" s="54"/>
    </row>
    <row r="962" spans="1:8" x14ac:dyDescent="0.2">
      <c r="A962" s="50"/>
      <c r="B962" s="50"/>
      <c r="C962" s="51"/>
      <c r="D962" s="50"/>
      <c r="E962" s="53"/>
      <c r="F962" s="50"/>
      <c r="G962" s="51"/>
      <c r="H962" s="51"/>
    </row>
    <row r="963" spans="1:8" x14ac:dyDescent="0.2">
      <c r="A963" s="50"/>
      <c r="B963" s="50"/>
      <c r="C963" s="51"/>
      <c r="D963" s="50"/>
      <c r="E963" s="53"/>
      <c r="F963" s="53"/>
      <c r="G963" s="51"/>
      <c r="H963" s="54"/>
    </row>
    <row r="964" spans="1:8" x14ac:dyDescent="0.2">
      <c r="A964" s="50"/>
      <c r="B964" s="50"/>
      <c r="C964" s="51"/>
      <c r="D964" s="50"/>
      <c r="E964" s="53"/>
      <c r="F964" s="50"/>
      <c r="G964" s="51"/>
      <c r="H964" s="54"/>
    </row>
    <row r="965" spans="1:8" x14ac:dyDescent="0.2">
      <c r="A965" s="50"/>
      <c r="B965" s="50"/>
      <c r="C965" s="51"/>
      <c r="D965" s="50"/>
      <c r="E965" s="53"/>
      <c r="F965" s="50"/>
      <c r="G965" s="54"/>
      <c r="H965" s="54"/>
    </row>
    <row r="966" spans="1:8" x14ac:dyDescent="0.2">
      <c r="A966" s="50"/>
      <c r="B966" s="50"/>
      <c r="C966" s="51"/>
      <c r="D966" s="50"/>
      <c r="E966" s="53"/>
      <c r="F966" s="50"/>
      <c r="G966" s="51"/>
      <c r="H966" s="51"/>
    </row>
    <row r="967" spans="1:8" x14ac:dyDescent="0.2">
      <c r="A967" s="50"/>
      <c r="B967" s="50"/>
      <c r="C967" s="51"/>
      <c r="D967" s="50"/>
      <c r="E967" s="53"/>
      <c r="F967" s="50"/>
      <c r="G967" s="51"/>
      <c r="H967" s="54"/>
    </row>
    <row r="968" spans="1:8" x14ac:dyDescent="0.2">
      <c r="A968" s="50"/>
      <c r="B968" s="50"/>
      <c r="C968" s="51"/>
      <c r="D968" s="50"/>
      <c r="E968" s="53"/>
      <c r="F968" s="50"/>
      <c r="G968" s="51"/>
      <c r="H968" s="51"/>
    </row>
    <row r="969" spans="1:8" x14ac:dyDescent="0.2">
      <c r="A969" s="50"/>
      <c r="B969" s="50"/>
      <c r="C969" s="51"/>
      <c r="D969" s="50"/>
      <c r="E969" s="53"/>
      <c r="F969" s="50"/>
      <c r="G969" s="51"/>
      <c r="H969" s="51"/>
    </row>
    <row r="970" spans="1:8" x14ac:dyDescent="0.2">
      <c r="A970" s="50"/>
      <c r="B970" s="50"/>
      <c r="C970" s="51"/>
      <c r="D970" s="50"/>
      <c r="E970" s="53"/>
      <c r="F970" s="50"/>
      <c r="G970" s="51"/>
      <c r="H970" s="51"/>
    </row>
    <row r="971" spans="1:8" x14ac:dyDescent="0.2">
      <c r="A971" s="50"/>
      <c r="B971" s="50"/>
      <c r="C971" s="51"/>
      <c r="D971" s="50"/>
      <c r="E971" s="53"/>
      <c r="F971" s="50"/>
      <c r="G971" s="54"/>
      <c r="H971" s="54"/>
    </row>
    <row r="972" spans="1:8" x14ac:dyDescent="0.2">
      <c r="A972" s="50"/>
      <c r="B972" s="50"/>
      <c r="C972" s="51"/>
      <c r="D972" s="50"/>
      <c r="E972" s="53"/>
      <c r="F972" s="50"/>
      <c r="G972" s="51"/>
      <c r="H972" s="51"/>
    </row>
    <row r="973" spans="1:8" x14ac:dyDescent="0.2">
      <c r="A973" s="50"/>
      <c r="B973" s="50"/>
      <c r="C973" s="51"/>
      <c r="D973" s="50"/>
      <c r="E973" s="53"/>
      <c r="F973" s="50"/>
      <c r="G973" s="51"/>
      <c r="H973" s="54"/>
    </row>
    <row r="974" spans="1:8" x14ac:dyDescent="0.2">
      <c r="A974" s="50"/>
      <c r="B974" s="50"/>
      <c r="C974" s="51"/>
      <c r="D974" s="50"/>
      <c r="E974" s="53"/>
      <c r="F974" s="50"/>
      <c r="G974" s="54"/>
      <c r="H974" s="54"/>
    </row>
    <row r="975" spans="1:8" x14ac:dyDescent="0.2">
      <c r="A975" s="50"/>
      <c r="B975" s="50"/>
      <c r="C975" s="51"/>
      <c r="D975" s="50"/>
      <c r="E975" s="53"/>
      <c r="F975" s="50"/>
      <c r="G975" s="51"/>
      <c r="H975" s="51"/>
    </row>
    <row r="976" spans="1:8" x14ac:dyDescent="0.2">
      <c r="A976" s="50"/>
      <c r="B976" s="50"/>
      <c r="C976" s="51"/>
      <c r="D976" s="50"/>
      <c r="E976" s="53"/>
      <c r="F976" s="50"/>
      <c r="G976" s="54"/>
      <c r="H976" s="54"/>
    </row>
    <row r="977" spans="1:8" x14ac:dyDescent="0.2">
      <c r="A977" s="50"/>
      <c r="B977" s="50"/>
      <c r="C977" s="51"/>
      <c r="D977" s="50"/>
      <c r="E977" s="53"/>
      <c r="F977" s="50"/>
      <c r="G977" s="51"/>
      <c r="H977" s="51"/>
    </row>
    <row r="978" spans="1:8" x14ac:dyDescent="0.2">
      <c r="A978" s="50"/>
      <c r="B978" s="50"/>
      <c r="C978" s="51"/>
      <c r="D978" s="50"/>
      <c r="E978" s="53"/>
      <c r="F978" s="50"/>
      <c r="G978" s="54"/>
      <c r="H978" s="54"/>
    </row>
    <row r="979" spans="1:8" x14ac:dyDescent="0.2">
      <c r="A979" s="50"/>
      <c r="B979" s="50"/>
      <c r="C979" s="51"/>
      <c r="D979" s="50"/>
      <c r="E979" s="53"/>
      <c r="F979" s="50"/>
      <c r="G979" s="51"/>
      <c r="H979" s="51"/>
    </row>
    <row r="980" spans="1:8" x14ac:dyDescent="0.2">
      <c r="A980" s="50"/>
      <c r="B980" s="50"/>
      <c r="C980" s="51"/>
      <c r="D980" s="50"/>
      <c r="E980" s="53"/>
      <c r="F980" s="50"/>
      <c r="G980" s="51"/>
      <c r="H980" s="51"/>
    </row>
    <row r="981" spans="1:8" x14ac:dyDescent="0.2">
      <c r="A981" s="50"/>
      <c r="B981" s="50"/>
      <c r="C981" s="51"/>
      <c r="D981" s="50"/>
      <c r="E981" s="53"/>
      <c r="F981" s="50"/>
      <c r="G981" s="54"/>
      <c r="H981" s="54"/>
    </row>
    <row r="982" spans="1:8" x14ac:dyDescent="0.2">
      <c r="A982" s="50"/>
      <c r="B982" s="50"/>
      <c r="C982" s="51"/>
      <c r="D982" s="50"/>
      <c r="E982" s="53"/>
      <c r="F982" s="50"/>
      <c r="G982" s="51"/>
      <c r="H982" s="51"/>
    </row>
    <row r="983" spans="1:8" x14ac:dyDescent="0.2">
      <c r="A983" s="50"/>
      <c r="B983" s="50"/>
      <c r="C983" s="51"/>
      <c r="D983" s="50"/>
      <c r="E983" s="53"/>
      <c r="F983" s="50"/>
      <c r="G983" s="51"/>
      <c r="H983" s="54"/>
    </row>
    <row r="984" spans="1:8" x14ac:dyDescent="0.2">
      <c r="A984" s="50"/>
      <c r="B984" s="50"/>
      <c r="C984" s="51"/>
      <c r="D984" s="50"/>
      <c r="E984" s="53"/>
      <c r="F984" s="50"/>
      <c r="G984" s="54"/>
      <c r="H984" s="54"/>
    </row>
    <row r="985" spans="1:8" x14ac:dyDescent="0.2">
      <c r="A985" s="50"/>
      <c r="B985" s="50"/>
      <c r="C985" s="51"/>
      <c r="D985" s="50"/>
      <c r="E985" s="53"/>
      <c r="F985" s="50"/>
      <c r="G985" s="51"/>
      <c r="H985" s="51"/>
    </row>
    <row r="986" spans="1:8" x14ac:dyDescent="0.2">
      <c r="A986" s="50"/>
      <c r="B986" s="50"/>
      <c r="C986" s="51"/>
      <c r="D986" s="50"/>
      <c r="E986" s="53"/>
      <c r="F986" s="50"/>
      <c r="G986" s="51"/>
      <c r="H986" s="51"/>
    </row>
    <row r="987" spans="1:8" x14ac:dyDescent="0.2">
      <c r="A987" s="50"/>
      <c r="B987" s="50"/>
      <c r="C987" s="51"/>
      <c r="D987" s="50"/>
      <c r="E987" s="53"/>
      <c r="F987" s="50"/>
      <c r="G987" s="54"/>
      <c r="H987" s="54"/>
    </row>
    <row r="988" spans="1:8" x14ac:dyDescent="0.2">
      <c r="A988" s="50"/>
      <c r="B988" s="50"/>
      <c r="C988" s="51"/>
      <c r="D988" s="50"/>
      <c r="E988" s="53"/>
      <c r="F988" s="50"/>
      <c r="G988" s="51"/>
      <c r="H988" s="54"/>
    </row>
    <row r="989" spans="1:8" x14ac:dyDescent="0.2">
      <c r="A989" s="50"/>
      <c r="B989" s="50"/>
      <c r="C989" s="51"/>
      <c r="D989" s="50"/>
      <c r="E989" s="53"/>
      <c r="F989" s="50"/>
      <c r="G989" s="51"/>
      <c r="H989" s="51"/>
    </row>
    <row r="990" spans="1:8" x14ac:dyDescent="0.2">
      <c r="A990" s="50"/>
      <c r="B990" s="50"/>
      <c r="C990" s="51"/>
      <c r="D990" s="50"/>
      <c r="E990" s="53"/>
      <c r="F990" s="53"/>
      <c r="G990" s="51"/>
      <c r="H990" s="54"/>
    </row>
    <row r="991" spans="1:8" x14ac:dyDescent="0.2">
      <c r="A991" s="50"/>
      <c r="B991" s="50"/>
      <c r="C991" s="51"/>
      <c r="D991" s="50"/>
      <c r="E991" s="53"/>
      <c r="F991" s="50"/>
      <c r="G991" s="51"/>
      <c r="H991" s="51"/>
    </row>
    <row r="992" spans="1:8" x14ac:dyDescent="0.2">
      <c r="A992" s="50"/>
      <c r="B992" s="50"/>
      <c r="C992" s="51"/>
      <c r="D992" s="50"/>
      <c r="E992" s="53"/>
      <c r="F992" s="50"/>
      <c r="G992" s="51"/>
      <c r="H992" s="54"/>
    </row>
    <row r="993" spans="1:8" x14ac:dyDescent="0.2">
      <c r="A993" s="50"/>
      <c r="B993" s="50"/>
      <c r="C993" s="51"/>
      <c r="D993" s="50"/>
      <c r="E993" s="53"/>
      <c r="F993" s="50"/>
      <c r="G993" s="51"/>
      <c r="H993" s="51"/>
    </row>
    <row r="994" spans="1:8" x14ac:dyDescent="0.2">
      <c r="A994" s="50"/>
      <c r="B994" s="50"/>
      <c r="C994" s="51"/>
      <c r="D994" s="50"/>
      <c r="E994" s="53"/>
      <c r="F994" s="50"/>
      <c r="G994" s="51"/>
      <c r="H994" s="51"/>
    </row>
    <row r="995" spans="1:8" x14ac:dyDescent="0.2">
      <c r="A995" s="50"/>
      <c r="B995" s="50"/>
      <c r="C995" s="51"/>
      <c r="D995" s="50"/>
      <c r="E995" s="53"/>
      <c r="F995" s="50"/>
      <c r="G995" s="51"/>
      <c r="H995" s="51"/>
    </row>
    <row r="996" spans="1:8" x14ac:dyDescent="0.2">
      <c r="A996" s="50"/>
      <c r="B996" s="50"/>
      <c r="C996" s="51"/>
      <c r="D996" s="50"/>
      <c r="E996" s="53"/>
      <c r="F996" s="50"/>
      <c r="G996" s="51"/>
      <c r="H996" s="51"/>
    </row>
    <row r="997" spans="1:8" x14ac:dyDescent="0.2">
      <c r="A997" s="50"/>
      <c r="B997" s="50"/>
      <c r="C997" s="51"/>
      <c r="D997" s="50"/>
      <c r="E997" s="53"/>
      <c r="F997" s="50"/>
      <c r="G997" s="51"/>
      <c r="H997" s="51"/>
    </row>
    <row r="998" spans="1:8" x14ac:dyDescent="0.2">
      <c r="A998" s="50"/>
      <c r="B998" s="50"/>
      <c r="C998" s="51"/>
      <c r="D998" s="50"/>
      <c r="E998" s="53"/>
      <c r="F998" s="50"/>
      <c r="G998" s="54"/>
      <c r="H998" s="54"/>
    </row>
    <row r="999" spans="1:8" x14ac:dyDescent="0.2">
      <c r="A999" s="50"/>
      <c r="B999" s="50"/>
      <c r="C999" s="51"/>
      <c r="D999" s="50"/>
      <c r="E999" s="53"/>
      <c r="F999" s="50"/>
      <c r="G999" s="51"/>
      <c r="H999" s="51"/>
    </row>
    <row r="1000" spans="1:8" x14ac:dyDescent="0.2">
      <c r="A1000" s="50"/>
      <c r="B1000" s="50"/>
      <c r="C1000" s="51"/>
      <c r="D1000" s="50"/>
      <c r="E1000" s="53"/>
      <c r="F1000" s="50"/>
      <c r="G1000" s="51"/>
      <c r="H1000" s="51"/>
    </row>
    <row r="1001" spans="1:8" x14ac:dyDescent="0.2">
      <c r="A1001" s="50"/>
      <c r="B1001" s="50"/>
      <c r="C1001" s="51"/>
      <c r="D1001" s="50"/>
      <c r="E1001" s="53"/>
      <c r="F1001" s="50"/>
      <c r="G1001" s="51"/>
      <c r="H1001" s="51"/>
    </row>
    <row r="1002" spans="1:8" x14ac:dyDescent="0.2">
      <c r="A1002" s="50"/>
      <c r="B1002" s="50"/>
      <c r="C1002" s="51"/>
      <c r="D1002" s="50"/>
      <c r="E1002" s="53"/>
      <c r="F1002" s="50"/>
      <c r="G1002" s="51"/>
      <c r="H1002" s="54"/>
    </row>
    <row r="1003" spans="1:8" x14ac:dyDescent="0.2">
      <c r="A1003" s="50"/>
      <c r="B1003" s="50"/>
      <c r="C1003" s="51"/>
      <c r="D1003" s="50"/>
      <c r="E1003" s="53"/>
      <c r="F1003" s="50"/>
      <c r="G1003" s="51"/>
      <c r="H1003" s="54"/>
    </row>
    <row r="1004" spans="1:8" x14ac:dyDescent="0.2">
      <c r="A1004" s="50"/>
      <c r="B1004" s="50"/>
      <c r="C1004" s="51"/>
      <c r="D1004" s="50"/>
      <c r="E1004" s="53"/>
      <c r="F1004" s="50"/>
      <c r="G1004" s="51"/>
      <c r="H1004" s="54"/>
    </row>
    <row r="1005" spans="1:8" x14ac:dyDescent="0.2">
      <c r="A1005" s="50"/>
      <c r="B1005" s="50"/>
      <c r="C1005" s="51"/>
      <c r="D1005" s="50"/>
      <c r="E1005" s="53"/>
      <c r="F1005" s="50"/>
      <c r="G1005" s="54"/>
      <c r="H1005" s="54"/>
    </row>
    <row r="1006" spans="1:8" x14ac:dyDescent="0.2">
      <c r="A1006" s="50"/>
      <c r="B1006" s="50"/>
      <c r="C1006" s="51"/>
      <c r="D1006" s="50"/>
      <c r="E1006" s="53"/>
      <c r="F1006" s="50"/>
      <c r="G1006" s="51"/>
      <c r="H1006" s="54"/>
    </row>
    <row r="1007" spans="1:8" x14ac:dyDescent="0.2">
      <c r="A1007" s="50"/>
      <c r="B1007" s="50"/>
      <c r="C1007" s="51"/>
      <c r="D1007" s="50"/>
      <c r="E1007" s="53"/>
      <c r="F1007" s="50"/>
      <c r="G1007" s="51"/>
      <c r="H1007" s="51"/>
    </row>
    <row r="1008" spans="1:8" x14ac:dyDescent="0.2">
      <c r="A1008" s="50"/>
      <c r="B1008" s="50"/>
      <c r="C1008" s="51"/>
      <c r="D1008" s="50"/>
      <c r="E1008" s="53"/>
      <c r="F1008" s="50"/>
      <c r="G1008" s="51"/>
      <c r="H1008" s="54"/>
    </row>
    <row r="1009" spans="1:8" x14ac:dyDescent="0.2">
      <c r="A1009" s="50"/>
      <c r="B1009" s="50"/>
      <c r="C1009" s="51"/>
      <c r="D1009" s="50"/>
      <c r="E1009" s="53"/>
      <c r="F1009" s="50"/>
      <c r="G1009" s="51"/>
      <c r="H1009" s="51"/>
    </row>
    <row r="1010" spans="1:8" x14ac:dyDescent="0.2">
      <c r="A1010" s="50"/>
      <c r="B1010" s="50"/>
      <c r="C1010" s="51"/>
      <c r="D1010" s="50"/>
      <c r="E1010" s="53"/>
      <c r="F1010" s="50"/>
      <c r="G1010" s="51"/>
      <c r="H1010" s="51"/>
    </row>
    <row r="1011" spans="1:8" x14ac:dyDescent="0.2">
      <c r="A1011" s="50"/>
      <c r="B1011" s="50"/>
      <c r="C1011" s="51"/>
      <c r="D1011" s="50"/>
      <c r="E1011" s="53"/>
      <c r="F1011" s="50"/>
      <c r="G1011" s="51"/>
      <c r="H1011" s="51"/>
    </row>
    <row r="1012" spans="1:8" x14ac:dyDescent="0.2">
      <c r="A1012" s="50"/>
      <c r="B1012" s="50"/>
      <c r="C1012" s="51"/>
      <c r="D1012" s="50"/>
      <c r="E1012" s="53"/>
      <c r="F1012" s="50"/>
      <c r="G1012" s="51"/>
      <c r="H1012" s="51"/>
    </row>
    <row r="1013" spans="1:8" x14ac:dyDescent="0.2">
      <c r="A1013" s="50"/>
      <c r="B1013" s="50"/>
      <c r="C1013" s="51"/>
      <c r="D1013" s="50"/>
      <c r="E1013" s="53"/>
      <c r="F1013" s="50"/>
      <c r="G1013" s="51"/>
      <c r="H1013" s="51"/>
    </row>
    <row r="1014" spans="1:8" x14ac:dyDescent="0.2">
      <c r="A1014" s="50"/>
      <c r="B1014" s="50"/>
      <c r="C1014" s="51"/>
      <c r="D1014" s="50"/>
      <c r="E1014" s="53"/>
      <c r="F1014" s="50"/>
      <c r="G1014" s="51"/>
      <c r="H1014" s="54"/>
    </row>
    <row r="1015" spans="1:8" x14ac:dyDescent="0.2">
      <c r="A1015" s="50"/>
      <c r="B1015" s="50"/>
      <c r="C1015" s="51"/>
      <c r="D1015" s="50"/>
      <c r="E1015" s="53"/>
      <c r="F1015" s="50"/>
      <c r="G1015" s="51"/>
      <c r="H1015" s="51"/>
    </row>
    <row r="1016" spans="1:8" x14ac:dyDescent="0.2">
      <c r="A1016" s="50"/>
      <c r="B1016" s="50"/>
      <c r="C1016" s="51"/>
      <c r="D1016" s="50"/>
      <c r="E1016" s="53"/>
      <c r="F1016" s="53"/>
      <c r="G1016" s="51"/>
      <c r="H1016" s="54"/>
    </row>
    <row r="1017" spans="1:8" x14ac:dyDescent="0.2">
      <c r="A1017" s="50"/>
      <c r="B1017" s="50"/>
      <c r="C1017" s="51"/>
      <c r="D1017" s="50"/>
      <c r="E1017" s="53"/>
      <c r="F1017" s="50"/>
      <c r="G1017" s="51"/>
      <c r="H1017" s="54"/>
    </row>
    <row r="1018" spans="1:8" x14ac:dyDescent="0.2">
      <c r="A1018" s="50"/>
      <c r="B1018" s="50"/>
      <c r="C1018" s="51"/>
      <c r="D1018" s="50"/>
      <c r="E1018" s="53"/>
      <c r="F1018" s="50"/>
      <c r="G1018" s="51"/>
      <c r="H1018" s="54"/>
    </row>
    <row r="1019" spans="1:8" x14ac:dyDescent="0.2">
      <c r="A1019" s="50"/>
      <c r="B1019" s="50"/>
      <c r="C1019" s="51"/>
      <c r="D1019" s="50"/>
      <c r="E1019" s="53"/>
      <c r="F1019" s="50"/>
      <c r="G1019" s="51"/>
      <c r="H1019" s="51"/>
    </row>
    <row r="1020" spans="1:8" x14ac:dyDescent="0.2">
      <c r="A1020" s="50"/>
      <c r="B1020" s="50"/>
      <c r="C1020" s="51"/>
      <c r="D1020" s="50"/>
      <c r="E1020" s="53"/>
      <c r="F1020" s="50"/>
      <c r="G1020" s="51"/>
      <c r="H1020" s="51"/>
    </row>
    <row r="1021" spans="1:8" x14ac:dyDescent="0.2">
      <c r="A1021" s="50"/>
      <c r="B1021" s="50"/>
      <c r="C1021" s="51"/>
      <c r="D1021" s="50"/>
      <c r="E1021" s="53"/>
      <c r="F1021" s="50"/>
      <c r="G1021" s="54"/>
      <c r="H1021" s="54"/>
    </row>
    <row r="1022" spans="1:8" x14ac:dyDescent="0.2">
      <c r="A1022" s="50"/>
      <c r="B1022" s="50"/>
      <c r="C1022" s="51"/>
      <c r="D1022" s="50"/>
      <c r="E1022" s="53"/>
      <c r="F1022" s="50"/>
      <c r="G1022" s="51"/>
      <c r="H1022" s="51"/>
    </row>
    <row r="1023" spans="1:8" x14ac:dyDescent="0.2">
      <c r="A1023" s="50"/>
      <c r="B1023" s="50"/>
      <c r="C1023" s="51"/>
      <c r="D1023" s="50"/>
      <c r="E1023" s="53"/>
      <c r="F1023" s="50"/>
      <c r="G1023" s="51"/>
      <c r="H1023" s="54"/>
    </row>
    <row r="1024" spans="1:8" x14ac:dyDescent="0.2">
      <c r="A1024" s="50"/>
      <c r="B1024" s="50"/>
      <c r="C1024" s="51"/>
      <c r="D1024" s="50"/>
      <c r="E1024" s="53"/>
      <c r="F1024" s="50"/>
      <c r="G1024" s="51"/>
      <c r="H1024" s="51"/>
    </row>
    <row r="1025" spans="1:8" x14ac:dyDescent="0.2">
      <c r="A1025" s="50"/>
      <c r="B1025" s="50"/>
      <c r="C1025" s="51"/>
      <c r="D1025" s="50"/>
      <c r="E1025" s="53"/>
      <c r="F1025" s="50"/>
      <c r="G1025" s="51"/>
      <c r="H1025" s="54"/>
    </row>
    <row r="1026" spans="1:8" x14ac:dyDescent="0.2">
      <c r="A1026" s="50"/>
      <c r="B1026" s="50"/>
      <c r="C1026" s="51"/>
      <c r="D1026" s="50"/>
      <c r="E1026" s="53"/>
      <c r="F1026" s="50"/>
      <c r="G1026" s="51"/>
      <c r="H1026" s="51"/>
    </row>
    <row r="1027" spans="1:8" x14ac:dyDescent="0.2">
      <c r="A1027" s="50"/>
      <c r="B1027" s="50"/>
      <c r="C1027" s="51"/>
      <c r="D1027" s="50"/>
      <c r="E1027" s="53"/>
      <c r="F1027" s="50"/>
      <c r="G1027" s="51"/>
      <c r="H1027" s="51"/>
    </row>
    <row r="1028" spans="1:8" x14ac:dyDescent="0.2">
      <c r="A1028" s="50"/>
      <c r="B1028" s="50"/>
      <c r="C1028" s="51"/>
      <c r="D1028" s="50"/>
      <c r="E1028" s="53"/>
      <c r="F1028" s="50"/>
      <c r="G1028" s="51"/>
      <c r="H1028" s="54"/>
    </row>
    <row r="1029" spans="1:8" x14ac:dyDescent="0.2">
      <c r="A1029" s="50"/>
      <c r="B1029" s="50"/>
      <c r="C1029" s="51"/>
      <c r="D1029" s="50"/>
      <c r="E1029" s="53"/>
      <c r="F1029" s="50"/>
      <c r="G1029" s="51"/>
      <c r="H1029" s="51"/>
    </row>
    <row r="1030" spans="1:8" x14ac:dyDescent="0.2">
      <c r="A1030" s="50"/>
      <c r="B1030" s="50"/>
      <c r="C1030" s="51"/>
      <c r="D1030" s="50"/>
      <c r="E1030" s="53"/>
      <c r="F1030" s="50"/>
      <c r="G1030" s="51"/>
      <c r="H1030" s="54"/>
    </row>
    <row r="1031" spans="1:8" x14ac:dyDescent="0.2">
      <c r="A1031" s="50"/>
      <c r="B1031" s="50"/>
      <c r="C1031" s="51"/>
      <c r="D1031" s="50"/>
      <c r="E1031" s="53"/>
      <c r="F1031" s="50"/>
      <c r="G1031" s="54"/>
      <c r="H1031" s="54"/>
    </row>
    <row r="1032" spans="1:8" x14ac:dyDescent="0.2">
      <c r="A1032" s="50"/>
      <c r="B1032" s="50"/>
      <c r="C1032" s="51"/>
      <c r="D1032" s="50"/>
      <c r="E1032" s="53"/>
      <c r="F1032" s="50"/>
      <c r="G1032" s="51"/>
      <c r="H1032" s="54"/>
    </row>
    <row r="1033" spans="1:8" x14ac:dyDescent="0.2">
      <c r="A1033" s="50"/>
      <c r="B1033" s="50"/>
      <c r="C1033" s="51"/>
      <c r="D1033" s="50"/>
      <c r="E1033" s="53"/>
      <c r="F1033" s="50"/>
      <c r="G1033" s="51"/>
      <c r="H1033" s="51"/>
    </row>
    <row r="1034" spans="1:8" x14ac:dyDescent="0.2">
      <c r="A1034" s="50"/>
      <c r="B1034" s="50"/>
      <c r="C1034" s="51"/>
      <c r="D1034" s="50"/>
      <c r="E1034" s="53"/>
      <c r="F1034" s="50"/>
      <c r="G1034" s="51"/>
      <c r="H1034" s="54"/>
    </row>
    <row r="1035" spans="1:8" x14ac:dyDescent="0.2">
      <c r="A1035" s="50"/>
      <c r="B1035" s="50"/>
      <c r="C1035" s="51"/>
      <c r="D1035" s="50"/>
      <c r="E1035" s="53"/>
      <c r="F1035" s="50"/>
      <c r="G1035" s="51"/>
      <c r="H1035" s="54"/>
    </row>
    <row r="1036" spans="1:8" x14ac:dyDescent="0.2">
      <c r="A1036" s="50"/>
      <c r="B1036" s="50"/>
      <c r="C1036" s="51"/>
      <c r="D1036" s="50"/>
      <c r="E1036" s="53"/>
      <c r="F1036" s="50"/>
      <c r="G1036" s="51"/>
      <c r="H1036" s="51"/>
    </row>
    <row r="1037" spans="1:8" x14ac:dyDescent="0.2">
      <c r="A1037" s="50"/>
      <c r="B1037" s="50"/>
      <c r="C1037" s="51"/>
      <c r="D1037" s="50"/>
      <c r="E1037" s="53"/>
      <c r="F1037" s="50"/>
      <c r="G1037" s="51"/>
      <c r="H1037" s="51"/>
    </row>
    <row r="1038" spans="1:8" x14ac:dyDescent="0.2">
      <c r="A1038" s="50"/>
      <c r="B1038" s="50"/>
      <c r="C1038" s="51"/>
      <c r="D1038" s="50"/>
      <c r="E1038" s="53"/>
      <c r="F1038" s="50"/>
      <c r="G1038" s="51"/>
      <c r="H1038" s="54"/>
    </row>
    <row r="1039" spans="1:8" x14ac:dyDescent="0.2">
      <c r="A1039" s="50"/>
      <c r="B1039" s="50"/>
      <c r="C1039" s="51"/>
      <c r="D1039" s="50"/>
      <c r="E1039" s="53"/>
      <c r="F1039" s="50"/>
      <c r="G1039" s="54"/>
      <c r="H1039" s="54"/>
    </row>
    <row r="1040" spans="1:8" x14ac:dyDescent="0.2">
      <c r="A1040" s="50"/>
      <c r="B1040" s="50"/>
      <c r="C1040" s="51"/>
      <c r="D1040" s="50"/>
      <c r="E1040" s="53"/>
      <c r="F1040" s="50"/>
      <c r="G1040" s="51"/>
      <c r="H1040" s="51"/>
    </row>
    <row r="1041" spans="1:8" x14ac:dyDescent="0.2">
      <c r="A1041" s="50"/>
      <c r="B1041" s="50"/>
      <c r="C1041" s="51"/>
      <c r="D1041" s="50"/>
      <c r="E1041" s="53"/>
      <c r="F1041" s="50"/>
      <c r="G1041" s="51"/>
      <c r="H1041" s="51"/>
    </row>
    <row r="1042" spans="1:8" x14ac:dyDescent="0.2">
      <c r="A1042" s="50"/>
      <c r="B1042" s="50"/>
      <c r="C1042" s="51"/>
      <c r="D1042" s="50"/>
      <c r="E1042" s="53"/>
      <c r="F1042" s="50"/>
      <c r="G1042" s="51"/>
      <c r="H1042" s="51"/>
    </row>
    <row r="1043" spans="1:8" x14ac:dyDescent="0.2">
      <c r="A1043" s="50"/>
      <c r="B1043" s="50"/>
      <c r="C1043" s="51"/>
      <c r="D1043" s="50"/>
      <c r="E1043" s="53"/>
      <c r="F1043" s="50"/>
      <c r="G1043" s="51"/>
      <c r="H1043" s="51"/>
    </row>
    <row r="1044" spans="1:8" x14ac:dyDescent="0.2">
      <c r="A1044" s="50"/>
      <c r="B1044" s="50"/>
      <c r="C1044" s="51"/>
      <c r="D1044" s="50"/>
      <c r="E1044" s="53"/>
      <c r="F1044" s="50"/>
      <c r="G1044" s="51"/>
      <c r="H1044" s="51"/>
    </row>
    <row r="1045" spans="1:8" x14ac:dyDescent="0.2">
      <c r="A1045" s="50"/>
      <c r="B1045" s="50"/>
      <c r="C1045" s="51"/>
      <c r="D1045" s="50"/>
      <c r="E1045" s="53"/>
      <c r="F1045" s="53"/>
      <c r="G1045" s="54"/>
      <c r="H1045" s="54"/>
    </row>
    <row r="1046" spans="1:8" x14ac:dyDescent="0.2">
      <c r="A1046" s="50"/>
      <c r="B1046" s="50"/>
      <c r="C1046" s="51"/>
      <c r="D1046" s="50"/>
      <c r="E1046" s="53"/>
      <c r="F1046" s="50"/>
      <c r="G1046" s="54"/>
      <c r="H1046" s="54"/>
    </row>
    <row r="1047" spans="1:8" x14ac:dyDescent="0.2">
      <c r="A1047" s="50"/>
      <c r="B1047" s="50"/>
      <c r="C1047" s="51"/>
      <c r="D1047" s="50"/>
      <c r="E1047" s="53"/>
      <c r="F1047" s="50"/>
      <c r="G1047" s="54"/>
      <c r="H1047" s="54"/>
    </row>
    <row r="1048" spans="1:8" x14ac:dyDescent="0.2">
      <c r="A1048" s="50"/>
      <c r="B1048" s="50"/>
      <c r="C1048" s="51"/>
      <c r="D1048" s="50"/>
      <c r="E1048" s="53"/>
      <c r="F1048" s="50"/>
      <c r="G1048" s="51"/>
      <c r="H1048" s="51"/>
    </row>
    <row r="1049" spans="1:8" x14ac:dyDescent="0.2">
      <c r="A1049" s="50"/>
      <c r="B1049" s="50"/>
      <c r="C1049" s="51"/>
      <c r="D1049" s="50"/>
      <c r="E1049" s="53"/>
      <c r="F1049" s="50"/>
      <c r="G1049" s="51"/>
      <c r="H1049" s="54"/>
    </row>
    <row r="1050" spans="1:8" x14ac:dyDescent="0.2">
      <c r="A1050" s="50"/>
      <c r="B1050" s="50"/>
      <c r="C1050" s="51"/>
      <c r="D1050" s="50"/>
      <c r="E1050" s="53"/>
      <c r="F1050" s="50"/>
      <c r="G1050" s="54"/>
      <c r="H1050" s="54"/>
    </row>
    <row r="1051" spans="1:8" x14ac:dyDescent="0.2">
      <c r="A1051" s="50"/>
      <c r="B1051" s="50"/>
      <c r="C1051" s="51"/>
      <c r="D1051" s="50"/>
      <c r="E1051" s="53"/>
      <c r="F1051" s="50"/>
      <c r="G1051" s="51"/>
      <c r="H1051" s="54"/>
    </row>
    <row r="1052" spans="1:8" x14ac:dyDescent="0.2">
      <c r="A1052" s="50"/>
      <c r="B1052" s="50"/>
      <c r="C1052" s="51"/>
      <c r="D1052" s="50"/>
      <c r="E1052" s="53"/>
      <c r="F1052" s="50"/>
      <c r="G1052" s="54"/>
      <c r="H1052" s="54"/>
    </row>
    <row r="1053" spans="1:8" x14ac:dyDescent="0.2">
      <c r="A1053" s="50"/>
      <c r="B1053" s="50"/>
      <c r="C1053" s="51"/>
      <c r="D1053" s="50"/>
      <c r="E1053" s="53"/>
      <c r="F1053" s="50"/>
      <c r="G1053" s="51"/>
      <c r="H1053" s="54"/>
    </row>
    <row r="1054" spans="1:8" x14ac:dyDescent="0.2">
      <c r="A1054" s="50"/>
      <c r="B1054" s="50"/>
      <c r="C1054" s="51"/>
      <c r="D1054" s="50"/>
      <c r="E1054" s="53"/>
      <c r="F1054" s="53"/>
      <c r="G1054" s="54"/>
      <c r="H1054" s="54"/>
    </row>
    <row r="1055" spans="1:8" x14ac:dyDescent="0.2">
      <c r="A1055" s="50"/>
      <c r="B1055" s="50"/>
      <c r="C1055" s="51"/>
      <c r="D1055" s="50"/>
      <c r="E1055" s="53"/>
      <c r="F1055" s="50"/>
      <c r="G1055" s="54"/>
      <c r="H1055" s="54"/>
    </row>
    <row r="1056" spans="1:8" x14ac:dyDescent="0.2">
      <c r="A1056" s="50"/>
      <c r="B1056" s="50"/>
      <c r="C1056" s="51"/>
      <c r="D1056" s="50"/>
      <c r="E1056" s="53"/>
      <c r="F1056" s="50"/>
      <c r="G1056" s="54"/>
      <c r="H1056" s="54"/>
    </row>
    <row r="1057" spans="1:8" x14ac:dyDescent="0.2">
      <c r="A1057" s="50"/>
      <c r="B1057" s="50"/>
      <c r="C1057" s="51"/>
      <c r="D1057" s="50"/>
      <c r="E1057" s="53"/>
      <c r="F1057" s="50"/>
      <c r="G1057" s="51"/>
      <c r="H1057" s="54"/>
    </row>
  </sheetData>
  <sheetProtection password="EAC8" sheet="1" objects="1" scenarios="1" selectLockedCells="1"/>
  <phoneticPr fontId="5" type="noConversion"/>
  <pageMargins left="0.75" right="0.75" top="1" bottom="1"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I112"/>
  <sheetViews>
    <sheetView topLeftCell="A10" workbookViewId="0">
      <selection activeCell="B52" sqref="B52"/>
    </sheetView>
  </sheetViews>
  <sheetFormatPr baseColWidth="10" defaultRowHeight="12.75" x14ac:dyDescent="0.2"/>
  <cols>
    <col min="1" max="1" width="60.42578125" style="24" customWidth="1"/>
    <col min="2" max="2" width="11.42578125" style="24"/>
    <col min="3" max="3" width="34.140625" style="24" customWidth="1"/>
    <col min="4" max="4" width="89.28515625" style="24" customWidth="1"/>
    <col min="5" max="8" width="11.42578125" style="24"/>
    <col min="9" max="9" width="255.7109375" style="24" bestFit="1" customWidth="1"/>
    <col min="10" max="16384" width="11.42578125" style="24"/>
  </cols>
  <sheetData>
    <row r="1" spans="1:9" x14ac:dyDescent="0.2">
      <c r="A1" s="24" t="s">
        <v>210</v>
      </c>
      <c r="B1" s="34">
        <v>3</v>
      </c>
      <c r="C1" s="34">
        <v>1</v>
      </c>
      <c r="D1" s="47" t="s">
        <v>645</v>
      </c>
      <c r="F1" s="34">
        <v>1</v>
      </c>
      <c r="G1" s="36" t="s">
        <v>1353</v>
      </c>
      <c r="H1" s="36" t="s">
        <v>1354</v>
      </c>
      <c r="I1" s="37" t="s">
        <v>1355</v>
      </c>
    </row>
    <row r="2" spans="1:9" ht="15" x14ac:dyDescent="0.2">
      <c r="A2" s="38" t="s">
        <v>1323</v>
      </c>
      <c r="D2" s="47" t="s">
        <v>1106</v>
      </c>
      <c r="G2" s="36"/>
      <c r="H2" s="36"/>
      <c r="I2" s="40" t="s">
        <v>2434</v>
      </c>
    </row>
    <row r="3" spans="1:9" ht="15" x14ac:dyDescent="0.2">
      <c r="A3" s="38" t="s">
        <v>1320</v>
      </c>
      <c r="D3" s="47" t="s">
        <v>1107</v>
      </c>
      <c r="G3" s="24" t="s">
        <v>1356</v>
      </c>
      <c r="H3" s="24" t="s">
        <v>1357</v>
      </c>
      <c r="I3" s="24" t="s">
        <v>1358</v>
      </c>
    </row>
    <row r="4" spans="1:9" ht="15" x14ac:dyDescent="0.2">
      <c r="A4" s="38" t="s">
        <v>1321</v>
      </c>
      <c r="D4" s="47" t="s">
        <v>1108</v>
      </c>
      <c r="G4" s="24" t="s">
        <v>1359</v>
      </c>
      <c r="H4" s="24" t="s">
        <v>1357</v>
      </c>
      <c r="I4" s="24" t="s">
        <v>1360</v>
      </c>
    </row>
    <row r="5" spans="1:9" ht="15" x14ac:dyDescent="0.2">
      <c r="A5" s="38" t="s">
        <v>1322</v>
      </c>
      <c r="G5" s="24" t="s">
        <v>1361</v>
      </c>
      <c r="H5" s="24" t="s">
        <v>1357</v>
      </c>
      <c r="I5" s="24" t="s">
        <v>238</v>
      </c>
    </row>
    <row r="6" spans="1:9" ht="15" x14ac:dyDescent="0.2">
      <c r="A6" s="38" t="s">
        <v>1292</v>
      </c>
      <c r="G6" s="24" t="s">
        <v>239</v>
      </c>
      <c r="H6" s="24" t="s">
        <v>1357</v>
      </c>
      <c r="I6" s="24" t="s">
        <v>240</v>
      </c>
    </row>
    <row r="7" spans="1:9" x14ac:dyDescent="0.2">
      <c r="G7" s="24" t="s">
        <v>241</v>
      </c>
      <c r="H7" s="24" t="s">
        <v>242</v>
      </c>
      <c r="I7" s="24" t="s">
        <v>243</v>
      </c>
    </row>
    <row r="8" spans="1:9" x14ac:dyDescent="0.2">
      <c r="G8" s="24" t="s">
        <v>241</v>
      </c>
      <c r="H8" s="24" t="s">
        <v>244</v>
      </c>
      <c r="I8" s="24" t="s">
        <v>1374</v>
      </c>
    </row>
    <row r="9" spans="1:9" x14ac:dyDescent="0.2">
      <c r="A9" s="24" t="s">
        <v>2443</v>
      </c>
      <c r="B9" s="24" t="s">
        <v>1418</v>
      </c>
      <c r="C9" s="24" t="s">
        <v>1419</v>
      </c>
      <c r="D9" s="24" t="s">
        <v>2442</v>
      </c>
      <c r="E9" s="24" t="s">
        <v>1418</v>
      </c>
      <c r="F9" s="24" t="s">
        <v>1419</v>
      </c>
      <c r="G9" s="24" t="s">
        <v>1375</v>
      </c>
      <c r="H9" s="24" t="s">
        <v>1357</v>
      </c>
      <c r="I9" s="24" t="s">
        <v>1376</v>
      </c>
    </row>
    <row r="10" spans="1:9" x14ac:dyDescent="0.2">
      <c r="C10" s="62"/>
      <c r="G10" s="24" t="s">
        <v>1377</v>
      </c>
      <c r="H10" s="24" t="s">
        <v>1357</v>
      </c>
      <c r="I10" s="24" t="s">
        <v>1378</v>
      </c>
    </row>
    <row r="11" spans="1:9" x14ac:dyDescent="0.2">
      <c r="A11" s="24" t="s">
        <v>973</v>
      </c>
      <c r="B11" s="24">
        <v>7</v>
      </c>
      <c r="C11" s="70">
        <v>0</v>
      </c>
      <c r="D11" s="24" t="s">
        <v>974</v>
      </c>
      <c r="E11" s="24">
        <v>1</v>
      </c>
      <c r="F11" s="70">
        <v>0</v>
      </c>
      <c r="G11" s="24" t="s">
        <v>1379</v>
      </c>
      <c r="H11" s="24" t="s">
        <v>1357</v>
      </c>
      <c r="I11" s="24" t="s">
        <v>1380</v>
      </c>
    </row>
    <row r="12" spans="1:9" x14ac:dyDescent="0.2">
      <c r="A12" s="24" t="s">
        <v>974</v>
      </c>
      <c r="B12" s="24">
        <v>1</v>
      </c>
      <c r="C12" s="70">
        <v>0</v>
      </c>
      <c r="D12" s="24" t="s">
        <v>2489</v>
      </c>
      <c r="E12" s="24">
        <v>1</v>
      </c>
      <c r="F12" s="74">
        <v>3</v>
      </c>
      <c r="G12" s="24" t="s">
        <v>1381</v>
      </c>
      <c r="H12" s="24" t="s">
        <v>1357</v>
      </c>
      <c r="I12" s="24" t="s">
        <v>1382</v>
      </c>
    </row>
    <row r="13" spans="1:9" x14ac:dyDescent="0.2">
      <c r="A13" s="24" t="s">
        <v>975</v>
      </c>
      <c r="B13" s="24">
        <v>2</v>
      </c>
      <c r="C13" s="70">
        <v>0</v>
      </c>
      <c r="D13" s="24" t="s">
        <v>975</v>
      </c>
      <c r="E13" s="24">
        <v>2</v>
      </c>
      <c r="F13" s="70">
        <v>0</v>
      </c>
      <c r="G13" s="24" t="s">
        <v>1383</v>
      </c>
      <c r="H13" s="24" t="s">
        <v>1357</v>
      </c>
      <c r="I13" s="24" t="s">
        <v>1384</v>
      </c>
    </row>
    <row r="14" spans="1:9" x14ac:dyDescent="0.2">
      <c r="A14" s="24" t="s">
        <v>1175</v>
      </c>
      <c r="B14" s="24">
        <v>2</v>
      </c>
      <c r="C14" s="70">
        <v>1</v>
      </c>
      <c r="D14" s="24" t="s">
        <v>2490</v>
      </c>
      <c r="E14" s="24">
        <v>2</v>
      </c>
      <c r="F14" s="74">
        <v>3</v>
      </c>
      <c r="G14" s="24" t="s">
        <v>1385</v>
      </c>
      <c r="H14" s="24" t="s">
        <v>1357</v>
      </c>
      <c r="I14" s="24" t="s">
        <v>228</v>
      </c>
    </row>
    <row r="15" spans="1:9" x14ac:dyDescent="0.2">
      <c r="A15" s="70" t="s">
        <v>979</v>
      </c>
      <c r="B15" s="24">
        <v>2</v>
      </c>
      <c r="C15" s="70">
        <v>1</v>
      </c>
      <c r="D15" s="24" t="s">
        <v>978</v>
      </c>
      <c r="E15" s="24">
        <v>2</v>
      </c>
      <c r="F15" s="70">
        <v>1</v>
      </c>
      <c r="G15" s="24" t="s">
        <v>229</v>
      </c>
      <c r="H15" s="24" t="s">
        <v>1357</v>
      </c>
      <c r="I15" s="24" t="s">
        <v>230</v>
      </c>
    </row>
    <row r="16" spans="1:9" x14ac:dyDescent="0.2">
      <c r="A16" s="24" t="s">
        <v>980</v>
      </c>
      <c r="B16" s="24">
        <v>2</v>
      </c>
      <c r="C16" s="70">
        <v>1</v>
      </c>
      <c r="D16" s="24" t="s">
        <v>979</v>
      </c>
      <c r="E16" s="24">
        <v>2</v>
      </c>
      <c r="F16" s="70">
        <v>1</v>
      </c>
      <c r="G16" s="24" t="s">
        <v>231</v>
      </c>
      <c r="H16" s="24" t="s">
        <v>232</v>
      </c>
      <c r="I16" s="24" t="s">
        <v>233</v>
      </c>
    </row>
    <row r="17" spans="1:9" x14ac:dyDescent="0.2">
      <c r="A17" s="24" t="s">
        <v>1176</v>
      </c>
      <c r="B17" s="24">
        <v>2</v>
      </c>
      <c r="C17" s="70">
        <v>1</v>
      </c>
      <c r="D17" s="70" t="s">
        <v>980</v>
      </c>
      <c r="E17" s="24">
        <v>2</v>
      </c>
      <c r="F17" s="70">
        <v>1</v>
      </c>
      <c r="G17" s="24" t="s">
        <v>234</v>
      </c>
      <c r="H17" s="24" t="s">
        <v>235</v>
      </c>
      <c r="I17" s="24" t="s">
        <v>1730</v>
      </c>
    </row>
    <row r="18" spans="1:9" x14ac:dyDescent="0.2">
      <c r="A18" s="24" t="s">
        <v>1177</v>
      </c>
      <c r="B18" s="24">
        <v>2</v>
      </c>
      <c r="C18" s="70">
        <v>1</v>
      </c>
      <c r="D18" s="24" t="s">
        <v>981</v>
      </c>
      <c r="E18" s="24">
        <v>2</v>
      </c>
      <c r="F18" s="70">
        <v>1</v>
      </c>
      <c r="G18" s="24" t="s">
        <v>234</v>
      </c>
      <c r="H18" s="24" t="s">
        <v>1731</v>
      </c>
      <c r="I18" s="24" t="s">
        <v>1732</v>
      </c>
    </row>
    <row r="19" spans="1:9" x14ac:dyDescent="0.2">
      <c r="A19" s="24" t="s">
        <v>1178</v>
      </c>
      <c r="B19" s="24">
        <v>2</v>
      </c>
      <c r="C19" s="70">
        <v>1</v>
      </c>
      <c r="D19" s="24" t="s">
        <v>982</v>
      </c>
      <c r="E19" s="24">
        <v>2</v>
      </c>
      <c r="F19" s="70">
        <v>2</v>
      </c>
      <c r="G19" s="24" t="s">
        <v>234</v>
      </c>
      <c r="H19" s="24" t="s">
        <v>1733</v>
      </c>
      <c r="I19" s="24" t="s">
        <v>1734</v>
      </c>
    </row>
    <row r="20" spans="1:9" x14ac:dyDescent="0.2">
      <c r="A20" s="24" t="s">
        <v>977</v>
      </c>
      <c r="B20" s="24">
        <v>4</v>
      </c>
      <c r="C20" s="70">
        <v>0</v>
      </c>
      <c r="D20" s="24" t="s">
        <v>983</v>
      </c>
      <c r="E20" s="24">
        <v>2</v>
      </c>
      <c r="F20" s="70">
        <v>2</v>
      </c>
      <c r="G20" s="24" t="s">
        <v>234</v>
      </c>
      <c r="H20" s="24" t="s">
        <v>1735</v>
      </c>
      <c r="I20" s="24" t="s">
        <v>1736</v>
      </c>
    </row>
    <row r="21" spans="1:9" x14ac:dyDescent="0.2">
      <c r="A21" s="24" t="s">
        <v>125</v>
      </c>
      <c r="B21" s="24">
        <v>4</v>
      </c>
      <c r="C21" s="70">
        <v>1</v>
      </c>
      <c r="D21" s="24" t="s">
        <v>779</v>
      </c>
      <c r="E21" s="24">
        <v>2</v>
      </c>
      <c r="F21" s="74">
        <v>2</v>
      </c>
      <c r="G21" s="24" t="s">
        <v>234</v>
      </c>
      <c r="H21" s="24" t="s">
        <v>1737</v>
      </c>
      <c r="I21" s="24" t="s">
        <v>1738</v>
      </c>
    </row>
    <row r="22" spans="1:9" x14ac:dyDescent="0.2">
      <c r="A22" s="24" t="s">
        <v>1105</v>
      </c>
      <c r="B22" s="24">
        <v>4</v>
      </c>
      <c r="C22" s="70">
        <v>1</v>
      </c>
      <c r="D22" s="24" t="s">
        <v>977</v>
      </c>
      <c r="E22" s="24">
        <v>4</v>
      </c>
      <c r="F22" s="70">
        <v>0</v>
      </c>
      <c r="G22" s="24" t="s">
        <v>234</v>
      </c>
      <c r="H22" s="24" t="s">
        <v>1739</v>
      </c>
      <c r="I22" s="24" t="s">
        <v>442</v>
      </c>
    </row>
    <row r="23" spans="1:9" x14ac:dyDescent="0.2">
      <c r="A23" s="24" t="s">
        <v>126</v>
      </c>
      <c r="B23" s="24">
        <v>4</v>
      </c>
      <c r="C23" s="70">
        <v>1</v>
      </c>
      <c r="D23" s="24" t="s">
        <v>2491</v>
      </c>
      <c r="E23" s="24">
        <v>4</v>
      </c>
      <c r="F23" s="74">
        <v>3</v>
      </c>
      <c r="G23" s="24" t="s">
        <v>234</v>
      </c>
      <c r="H23" s="24" t="s">
        <v>1740</v>
      </c>
      <c r="I23" s="24" t="s">
        <v>1741</v>
      </c>
    </row>
    <row r="24" spans="1:9" x14ac:dyDescent="0.2">
      <c r="A24" s="24" t="s">
        <v>1104</v>
      </c>
      <c r="B24" s="24">
        <v>4</v>
      </c>
      <c r="C24" s="70">
        <v>1</v>
      </c>
      <c r="D24" s="24" t="s">
        <v>984</v>
      </c>
      <c r="E24" s="24">
        <v>4</v>
      </c>
      <c r="F24" s="70">
        <v>1</v>
      </c>
      <c r="G24" s="24" t="s">
        <v>234</v>
      </c>
      <c r="H24" s="24" t="s">
        <v>1742</v>
      </c>
      <c r="I24" s="24" t="s">
        <v>586</v>
      </c>
    </row>
    <row r="25" spans="1:9" x14ac:dyDescent="0.2">
      <c r="A25" s="24" t="s">
        <v>976</v>
      </c>
      <c r="B25" s="24">
        <v>3</v>
      </c>
      <c r="C25" s="70">
        <v>0</v>
      </c>
      <c r="D25" s="24" t="s">
        <v>2671</v>
      </c>
      <c r="E25" s="24">
        <v>4</v>
      </c>
      <c r="F25" s="70">
        <v>1</v>
      </c>
      <c r="G25" s="24" t="s">
        <v>587</v>
      </c>
      <c r="H25" s="24" t="s">
        <v>1357</v>
      </c>
      <c r="I25" s="24" t="s">
        <v>588</v>
      </c>
    </row>
    <row r="26" spans="1:9" x14ac:dyDescent="0.2">
      <c r="D26" s="24" t="s">
        <v>2672</v>
      </c>
      <c r="E26" s="24">
        <v>4</v>
      </c>
      <c r="F26" s="70">
        <v>1</v>
      </c>
      <c r="G26" s="24" t="s">
        <v>589</v>
      </c>
      <c r="H26" s="24" t="s">
        <v>590</v>
      </c>
      <c r="I26" s="24" t="s">
        <v>591</v>
      </c>
    </row>
    <row r="27" spans="1:9" x14ac:dyDescent="0.2">
      <c r="D27" s="24" t="s">
        <v>2673</v>
      </c>
      <c r="E27" s="24">
        <v>4</v>
      </c>
      <c r="F27" s="70">
        <v>1</v>
      </c>
      <c r="G27" s="24" t="s">
        <v>589</v>
      </c>
      <c r="H27" s="24" t="s">
        <v>592</v>
      </c>
      <c r="I27" s="24" t="s">
        <v>593</v>
      </c>
    </row>
    <row r="28" spans="1:9" x14ac:dyDescent="0.2">
      <c r="D28" s="24" t="s">
        <v>1104</v>
      </c>
      <c r="E28" s="24">
        <v>4</v>
      </c>
      <c r="F28" s="70">
        <v>1</v>
      </c>
      <c r="G28" s="24" t="s">
        <v>589</v>
      </c>
      <c r="H28" s="24" t="s">
        <v>594</v>
      </c>
      <c r="I28" s="24" t="s">
        <v>595</v>
      </c>
    </row>
    <row r="29" spans="1:9" x14ac:dyDescent="0.2">
      <c r="D29" s="24" t="s">
        <v>1105</v>
      </c>
      <c r="E29" s="24">
        <v>4</v>
      </c>
      <c r="F29" s="70">
        <v>1</v>
      </c>
      <c r="G29" s="24" t="s">
        <v>589</v>
      </c>
      <c r="H29" s="24" t="s">
        <v>596</v>
      </c>
      <c r="I29" s="24" t="s">
        <v>480</v>
      </c>
    </row>
    <row r="30" spans="1:9" x14ac:dyDescent="0.2">
      <c r="D30" s="24" t="s">
        <v>976</v>
      </c>
      <c r="E30" s="24">
        <v>3</v>
      </c>
      <c r="F30" s="70">
        <v>0</v>
      </c>
      <c r="G30" s="24" t="s">
        <v>481</v>
      </c>
      <c r="H30" s="24" t="s">
        <v>482</v>
      </c>
      <c r="I30" s="24" t="s">
        <v>483</v>
      </c>
    </row>
    <row r="31" spans="1:9" x14ac:dyDescent="0.2">
      <c r="G31" s="39" t="s">
        <v>481</v>
      </c>
      <c r="H31" s="39" t="s">
        <v>484</v>
      </c>
      <c r="I31" s="24" t="s">
        <v>485</v>
      </c>
    </row>
    <row r="32" spans="1:9" x14ac:dyDescent="0.2">
      <c r="G32" s="24" t="s">
        <v>486</v>
      </c>
      <c r="H32" s="24" t="s">
        <v>1357</v>
      </c>
      <c r="I32" s="24" t="s">
        <v>487</v>
      </c>
    </row>
    <row r="33" spans="2:9" x14ac:dyDescent="0.2">
      <c r="G33" s="24" t="s">
        <v>488</v>
      </c>
      <c r="H33" s="24" t="s">
        <v>489</v>
      </c>
      <c r="I33" s="24" t="s">
        <v>443</v>
      </c>
    </row>
    <row r="34" spans="2:9" x14ac:dyDescent="0.2">
      <c r="G34" s="24" t="s">
        <v>488</v>
      </c>
      <c r="H34" s="24" t="s">
        <v>490</v>
      </c>
      <c r="I34" s="24" t="s">
        <v>491</v>
      </c>
    </row>
    <row r="35" spans="2:9" x14ac:dyDescent="0.2">
      <c r="G35" s="24" t="s">
        <v>488</v>
      </c>
      <c r="H35" s="24" t="s">
        <v>492</v>
      </c>
      <c r="I35" s="24" t="s">
        <v>493</v>
      </c>
    </row>
    <row r="36" spans="2:9" x14ac:dyDescent="0.2">
      <c r="G36" s="24" t="s">
        <v>488</v>
      </c>
      <c r="H36" s="24" t="s">
        <v>494</v>
      </c>
      <c r="I36" s="24" t="s">
        <v>495</v>
      </c>
    </row>
    <row r="37" spans="2:9" x14ac:dyDescent="0.2">
      <c r="G37" s="24" t="s">
        <v>488</v>
      </c>
      <c r="H37" s="24" t="s">
        <v>496</v>
      </c>
      <c r="I37" s="24" t="s">
        <v>495</v>
      </c>
    </row>
    <row r="38" spans="2:9" x14ac:dyDescent="0.2">
      <c r="G38" s="24" t="s">
        <v>488</v>
      </c>
      <c r="H38" s="24" t="s">
        <v>497</v>
      </c>
      <c r="I38" s="24" t="s">
        <v>498</v>
      </c>
    </row>
    <row r="39" spans="2:9" x14ac:dyDescent="0.2">
      <c r="G39" s="24" t="s">
        <v>499</v>
      </c>
      <c r="H39" s="24" t="s">
        <v>1357</v>
      </c>
      <c r="I39" s="24" t="s">
        <v>500</v>
      </c>
    </row>
    <row r="40" spans="2:9" x14ac:dyDescent="0.2">
      <c r="G40" s="24" t="s">
        <v>501</v>
      </c>
      <c r="H40" s="24" t="s">
        <v>502</v>
      </c>
      <c r="I40" s="24" t="s">
        <v>1977</v>
      </c>
    </row>
    <row r="41" spans="2:9" x14ac:dyDescent="0.2">
      <c r="G41" s="24" t="s">
        <v>1978</v>
      </c>
      <c r="H41" s="24" t="s">
        <v>1979</v>
      </c>
      <c r="I41" s="24" t="s">
        <v>1980</v>
      </c>
    </row>
    <row r="42" spans="2:9" x14ac:dyDescent="0.2">
      <c r="G42" s="24" t="s">
        <v>1981</v>
      </c>
      <c r="H42" s="24" t="s">
        <v>1982</v>
      </c>
      <c r="I42" s="24" t="s">
        <v>216</v>
      </c>
    </row>
    <row r="43" spans="2:9" x14ac:dyDescent="0.2">
      <c r="G43" s="24" t="s">
        <v>217</v>
      </c>
      <c r="H43" s="24" t="s">
        <v>218</v>
      </c>
      <c r="I43" s="24" t="s">
        <v>359</v>
      </c>
    </row>
    <row r="44" spans="2:9" x14ac:dyDescent="0.2">
      <c r="B44" s="34">
        <v>1</v>
      </c>
    </row>
    <row r="45" spans="2:9" x14ac:dyDescent="0.2">
      <c r="B45" s="34">
        <v>1</v>
      </c>
    </row>
    <row r="46" spans="2:9" x14ac:dyDescent="0.2">
      <c r="B46" s="34">
        <v>1</v>
      </c>
    </row>
    <row r="47" spans="2:9" x14ac:dyDescent="0.2">
      <c r="B47" s="34">
        <v>1</v>
      </c>
    </row>
    <row r="48" spans="2:9" x14ac:dyDescent="0.2">
      <c r="B48" s="34">
        <v>1</v>
      </c>
    </row>
    <row r="49" spans="2:2" x14ac:dyDescent="0.2">
      <c r="B49" s="34">
        <v>1</v>
      </c>
    </row>
    <row r="50" spans="2:2" x14ac:dyDescent="0.2">
      <c r="B50" s="34">
        <v>1</v>
      </c>
    </row>
    <row r="51" spans="2:2" x14ac:dyDescent="0.2">
      <c r="B51" s="34">
        <v>1</v>
      </c>
    </row>
    <row r="52" spans="2:2" x14ac:dyDescent="0.2">
      <c r="B52" s="34">
        <v>1</v>
      </c>
    </row>
    <row r="53" spans="2:2" x14ac:dyDescent="0.2">
      <c r="B53" s="34">
        <v>1</v>
      </c>
    </row>
    <row r="54" spans="2:2" x14ac:dyDescent="0.2">
      <c r="B54" s="34">
        <v>1</v>
      </c>
    </row>
    <row r="55" spans="2:2" x14ac:dyDescent="0.2">
      <c r="B55" s="34">
        <v>1</v>
      </c>
    </row>
    <row r="56" spans="2:2" x14ac:dyDescent="0.2">
      <c r="B56" s="34">
        <v>1</v>
      </c>
    </row>
    <row r="57" spans="2:2" x14ac:dyDescent="0.2">
      <c r="B57" s="34">
        <v>1</v>
      </c>
    </row>
    <row r="58" spans="2:2" x14ac:dyDescent="0.2">
      <c r="B58" s="34">
        <v>1</v>
      </c>
    </row>
    <row r="59" spans="2:2" x14ac:dyDescent="0.2">
      <c r="B59" s="34">
        <v>1</v>
      </c>
    </row>
    <row r="60" spans="2:2" x14ac:dyDescent="0.2">
      <c r="B60" s="34">
        <v>1</v>
      </c>
    </row>
    <row r="61" spans="2:2" x14ac:dyDescent="0.2">
      <c r="B61" s="34">
        <v>1</v>
      </c>
    </row>
    <row r="62" spans="2:2" x14ac:dyDescent="0.2">
      <c r="B62" s="34">
        <v>1</v>
      </c>
    </row>
    <row r="63" spans="2:2" x14ac:dyDescent="0.2">
      <c r="B63" s="34">
        <v>1</v>
      </c>
    </row>
    <row r="64" spans="2:2" x14ac:dyDescent="0.2">
      <c r="B64" s="34">
        <v>1</v>
      </c>
    </row>
    <row r="65" spans="2:2" x14ac:dyDescent="0.2">
      <c r="B65" s="34">
        <v>1</v>
      </c>
    </row>
    <row r="66" spans="2:2" x14ac:dyDescent="0.2">
      <c r="B66" s="34">
        <v>1</v>
      </c>
    </row>
    <row r="67" spans="2:2" x14ac:dyDescent="0.2">
      <c r="B67" s="34">
        <v>1</v>
      </c>
    </row>
    <row r="68" spans="2:2" x14ac:dyDescent="0.2">
      <c r="B68" s="34">
        <v>1</v>
      </c>
    </row>
    <row r="69" spans="2:2" x14ac:dyDescent="0.2">
      <c r="B69" s="34">
        <v>1</v>
      </c>
    </row>
    <row r="70" spans="2:2" x14ac:dyDescent="0.2">
      <c r="B70" s="34">
        <v>1</v>
      </c>
    </row>
    <row r="71" spans="2:2" x14ac:dyDescent="0.2">
      <c r="B71" s="34">
        <v>1</v>
      </c>
    </row>
    <row r="72" spans="2:2" x14ac:dyDescent="0.2">
      <c r="B72" s="34">
        <v>1</v>
      </c>
    </row>
    <row r="73" spans="2:2" x14ac:dyDescent="0.2">
      <c r="B73" s="34">
        <v>1</v>
      </c>
    </row>
    <row r="83" spans="2:2" x14ac:dyDescent="0.2">
      <c r="B83" s="34">
        <v>1</v>
      </c>
    </row>
    <row r="84" spans="2:2" x14ac:dyDescent="0.2">
      <c r="B84" s="34">
        <v>1</v>
      </c>
    </row>
    <row r="85" spans="2:2" x14ac:dyDescent="0.2">
      <c r="B85" s="34">
        <v>1</v>
      </c>
    </row>
    <row r="86" spans="2:2" x14ac:dyDescent="0.2">
      <c r="B86" s="34">
        <v>1</v>
      </c>
    </row>
    <row r="87" spans="2:2" x14ac:dyDescent="0.2">
      <c r="B87" s="34">
        <v>1</v>
      </c>
    </row>
    <row r="88" spans="2:2" x14ac:dyDescent="0.2">
      <c r="B88" s="34">
        <v>1</v>
      </c>
    </row>
    <row r="89" spans="2:2" x14ac:dyDescent="0.2">
      <c r="B89" s="34">
        <v>1</v>
      </c>
    </row>
    <row r="90" spans="2:2" x14ac:dyDescent="0.2">
      <c r="B90" s="34">
        <v>1</v>
      </c>
    </row>
    <row r="91" spans="2:2" x14ac:dyDescent="0.2">
      <c r="B91" s="34">
        <v>1</v>
      </c>
    </row>
    <row r="92" spans="2:2" x14ac:dyDescent="0.2">
      <c r="B92" s="34">
        <v>1</v>
      </c>
    </row>
    <row r="93" spans="2:2" x14ac:dyDescent="0.2">
      <c r="B93" s="34">
        <v>1</v>
      </c>
    </row>
    <row r="94" spans="2:2" x14ac:dyDescent="0.2">
      <c r="B94" s="34">
        <v>1</v>
      </c>
    </row>
    <row r="95" spans="2:2" x14ac:dyDescent="0.2">
      <c r="B95" s="34">
        <v>1</v>
      </c>
    </row>
    <row r="96" spans="2:2" x14ac:dyDescent="0.2">
      <c r="B96" s="34">
        <v>1</v>
      </c>
    </row>
    <row r="97" spans="2:2" x14ac:dyDescent="0.2">
      <c r="B97" s="34">
        <v>1</v>
      </c>
    </row>
    <row r="98" spans="2:2" x14ac:dyDescent="0.2">
      <c r="B98" s="34">
        <v>1</v>
      </c>
    </row>
    <row r="99" spans="2:2" x14ac:dyDescent="0.2">
      <c r="B99" s="34">
        <v>1</v>
      </c>
    </row>
    <row r="100" spans="2:2" x14ac:dyDescent="0.2">
      <c r="B100" s="34">
        <v>1</v>
      </c>
    </row>
    <row r="101" spans="2:2" x14ac:dyDescent="0.2">
      <c r="B101" s="34">
        <v>1</v>
      </c>
    </row>
    <row r="102" spans="2:2" x14ac:dyDescent="0.2">
      <c r="B102" s="34">
        <v>1</v>
      </c>
    </row>
    <row r="103" spans="2:2" x14ac:dyDescent="0.2">
      <c r="B103" s="34">
        <v>1</v>
      </c>
    </row>
    <row r="104" spans="2:2" x14ac:dyDescent="0.2">
      <c r="B104" s="34">
        <v>1</v>
      </c>
    </row>
    <row r="105" spans="2:2" x14ac:dyDescent="0.2">
      <c r="B105" s="34">
        <v>1</v>
      </c>
    </row>
    <row r="106" spans="2:2" x14ac:dyDescent="0.2">
      <c r="B106" s="34">
        <v>1</v>
      </c>
    </row>
    <row r="107" spans="2:2" x14ac:dyDescent="0.2">
      <c r="B107" s="34">
        <v>1</v>
      </c>
    </row>
    <row r="108" spans="2:2" x14ac:dyDescent="0.2">
      <c r="B108" s="34">
        <v>1</v>
      </c>
    </row>
    <row r="109" spans="2:2" x14ac:dyDescent="0.2">
      <c r="B109" s="34">
        <v>1</v>
      </c>
    </row>
    <row r="110" spans="2:2" x14ac:dyDescent="0.2">
      <c r="B110" s="34">
        <v>1</v>
      </c>
    </row>
    <row r="111" spans="2:2" x14ac:dyDescent="0.2">
      <c r="B111" s="34">
        <v>1</v>
      </c>
    </row>
    <row r="112" spans="2:2" x14ac:dyDescent="0.2">
      <c r="B112" s="34">
        <v>1</v>
      </c>
    </row>
  </sheetData>
  <sheetProtection password="EAC8" sheet="1" objects="1" scenarios="1" selectLockedCells="1"/>
  <phoneticPr fontId="5" type="noConversion"/>
  <pageMargins left="0.75" right="0.75" top="1" bottom="1"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273"/>
  <sheetViews>
    <sheetView workbookViewId="0">
      <selection activeCell="C1" sqref="C1"/>
    </sheetView>
  </sheetViews>
  <sheetFormatPr baseColWidth="10" defaultRowHeight="12.75" x14ac:dyDescent="0.2"/>
  <cols>
    <col min="2" max="2" width="25" customWidth="1"/>
    <col min="6" max="6" width="135.85546875" customWidth="1"/>
  </cols>
  <sheetData>
    <row r="1" spans="1:13" s="31" customFormat="1" x14ac:dyDescent="0.2">
      <c r="B1" s="32" t="s">
        <v>2435</v>
      </c>
      <c r="C1" s="41">
        <v>117</v>
      </c>
      <c r="F1" s="31" t="s">
        <v>1422</v>
      </c>
    </row>
    <row r="2" spans="1:13" x14ac:dyDescent="0.2">
      <c r="A2" s="33" t="s">
        <v>786</v>
      </c>
      <c r="B2" s="33" t="s">
        <v>649</v>
      </c>
    </row>
    <row r="3" spans="1:13" ht="177.75" customHeight="1" x14ac:dyDescent="0.2">
      <c r="A3" s="33" t="s">
        <v>787</v>
      </c>
      <c r="B3" s="33" t="s">
        <v>2696</v>
      </c>
      <c r="F3" s="64"/>
      <c r="G3" s="44"/>
      <c r="H3" s="44"/>
      <c r="I3" s="44"/>
      <c r="J3" s="44"/>
      <c r="K3" s="44"/>
      <c r="L3" s="44"/>
      <c r="M3" s="44"/>
    </row>
    <row r="4" spans="1:13" ht="32.25" customHeight="1" x14ac:dyDescent="0.2">
      <c r="A4" s="33" t="s">
        <v>788</v>
      </c>
      <c r="B4" s="33" t="s">
        <v>1779</v>
      </c>
      <c r="F4" s="66"/>
      <c r="G4" s="44"/>
      <c r="H4" s="44"/>
      <c r="I4" s="44"/>
      <c r="J4" s="44"/>
      <c r="K4" s="44"/>
      <c r="L4" s="44"/>
      <c r="M4" s="44"/>
    </row>
    <row r="5" spans="1:13" ht="33" customHeight="1" x14ac:dyDescent="0.2">
      <c r="A5" s="33" t="s">
        <v>789</v>
      </c>
      <c r="B5" s="33" t="s">
        <v>1780</v>
      </c>
      <c r="F5" s="66"/>
      <c r="G5" s="44"/>
      <c r="H5" s="44"/>
      <c r="I5" s="44"/>
      <c r="J5" s="44"/>
      <c r="K5" s="44"/>
      <c r="L5" s="44"/>
      <c r="M5" s="44"/>
    </row>
    <row r="6" spans="1:13" ht="33.75" customHeight="1" x14ac:dyDescent="0.2">
      <c r="A6" s="33" t="s">
        <v>790</v>
      </c>
      <c r="B6" s="33" t="s">
        <v>1781</v>
      </c>
      <c r="F6" s="67"/>
      <c r="G6" s="44"/>
      <c r="H6" s="44"/>
      <c r="I6" s="44"/>
      <c r="J6" s="44"/>
      <c r="K6" s="44"/>
      <c r="L6" s="44"/>
      <c r="M6" s="44"/>
    </row>
    <row r="7" spans="1:13" x14ac:dyDescent="0.2">
      <c r="A7" s="33" t="s">
        <v>791</v>
      </c>
      <c r="B7" s="33" t="s">
        <v>1782</v>
      </c>
      <c r="F7" s="67"/>
      <c r="G7" s="44"/>
      <c r="H7" s="44"/>
      <c r="I7" s="44"/>
      <c r="J7" s="44"/>
      <c r="K7" s="44"/>
      <c r="L7" s="44"/>
      <c r="M7" s="44"/>
    </row>
    <row r="8" spans="1:13" x14ac:dyDescent="0.2">
      <c r="A8" s="33" t="s">
        <v>792</v>
      </c>
      <c r="B8" s="33" t="s">
        <v>1783</v>
      </c>
    </row>
    <row r="9" spans="1:13" x14ac:dyDescent="0.2">
      <c r="A9" s="33" t="s">
        <v>793</v>
      </c>
      <c r="B9" s="33" t="s">
        <v>1784</v>
      </c>
    </row>
    <row r="10" spans="1:13" x14ac:dyDescent="0.2">
      <c r="A10" s="33" t="s">
        <v>794</v>
      </c>
      <c r="B10" s="33" t="s">
        <v>1785</v>
      </c>
    </row>
    <row r="11" spans="1:13" x14ac:dyDescent="0.2">
      <c r="A11" s="33" t="s">
        <v>795</v>
      </c>
      <c r="B11" s="33" t="s">
        <v>2697</v>
      </c>
    </row>
    <row r="12" spans="1:13" x14ac:dyDescent="0.2">
      <c r="A12" s="33" t="s">
        <v>796</v>
      </c>
      <c r="B12" s="33" t="s">
        <v>1786</v>
      </c>
    </row>
    <row r="13" spans="1:13" x14ac:dyDescent="0.2">
      <c r="A13" s="33" t="s">
        <v>797</v>
      </c>
      <c r="B13" s="33" t="s">
        <v>1721</v>
      </c>
    </row>
    <row r="14" spans="1:13" x14ac:dyDescent="0.2">
      <c r="A14" s="33" t="s">
        <v>798</v>
      </c>
      <c r="B14" s="33" t="s">
        <v>1669</v>
      </c>
      <c r="F14" t="s">
        <v>1421</v>
      </c>
    </row>
    <row r="15" spans="1:13" x14ac:dyDescent="0.2">
      <c r="A15" s="33" t="s">
        <v>799</v>
      </c>
      <c r="B15" s="33" t="s">
        <v>1670</v>
      </c>
    </row>
    <row r="16" spans="1:13" ht="134.25" customHeight="1" x14ac:dyDescent="0.2">
      <c r="A16" s="33" t="s">
        <v>800</v>
      </c>
      <c r="B16" s="33" t="s">
        <v>1671</v>
      </c>
      <c r="F16" s="100" t="s">
        <v>2726</v>
      </c>
    </row>
    <row r="17" spans="1:6" x14ac:dyDescent="0.2">
      <c r="A17" s="33" t="s">
        <v>801</v>
      </c>
      <c r="B17" s="33" t="s">
        <v>1672</v>
      </c>
      <c r="F17" s="65"/>
    </row>
    <row r="18" spans="1:6" x14ac:dyDescent="0.2">
      <c r="A18" s="33" t="s">
        <v>802</v>
      </c>
      <c r="B18" s="33" t="s">
        <v>1673</v>
      </c>
      <c r="F18" s="65"/>
    </row>
    <row r="19" spans="1:6" x14ac:dyDescent="0.2">
      <c r="A19" s="33" t="s">
        <v>803</v>
      </c>
      <c r="B19" s="33" t="s">
        <v>1674</v>
      </c>
      <c r="F19" s="68"/>
    </row>
    <row r="20" spans="1:6" x14ac:dyDescent="0.2">
      <c r="A20" s="33" t="s">
        <v>804</v>
      </c>
      <c r="B20" s="33" t="s">
        <v>1675</v>
      </c>
    </row>
    <row r="21" spans="1:6" x14ac:dyDescent="0.2">
      <c r="A21" s="33" t="s">
        <v>805</v>
      </c>
      <c r="B21" s="33" t="s">
        <v>1676</v>
      </c>
    </row>
    <row r="22" spans="1:6" x14ac:dyDescent="0.2">
      <c r="A22" s="33" t="s">
        <v>806</v>
      </c>
      <c r="B22" s="33" t="s">
        <v>1677</v>
      </c>
    </row>
    <row r="23" spans="1:6" x14ac:dyDescent="0.2">
      <c r="A23" s="33" t="s">
        <v>807</v>
      </c>
      <c r="B23" s="33" t="s">
        <v>379</v>
      </c>
    </row>
    <row r="24" spans="1:6" x14ac:dyDescent="0.2">
      <c r="A24" s="33" t="s">
        <v>808</v>
      </c>
      <c r="B24" s="33" t="s">
        <v>380</v>
      </c>
    </row>
    <row r="25" spans="1:6" x14ac:dyDescent="0.2">
      <c r="A25" s="33" t="s">
        <v>809</v>
      </c>
      <c r="B25" s="33" t="s">
        <v>381</v>
      </c>
    </row>
    <row r="26" spans="1:6" x14ac:dyDescent="0.2">
      <c r="A26" s="33" t="s">
        <v>810</v>
      </c>
      <c r="B26" s="33" t="s">
        <v>382</v>
      </c>
    </row>
    <row r="27" spans="1:6" x14ac:dyDescent="0.2">
      <c r="A27" s="33" t="s">
        <v>811</v>
      </c>
      <c r="B27" s="33" t="s">
        <v>383</v>
      </c>
    </row>
    <row r="28" spans="1:6" x14ac:dyDescent="0.2">
      <c r="A28" s="33" t="s">
        <v>812</v>
      </c>
      <c r="B28" s="33" t="s">
        <v>384</v>
      </c>
    </row>
    <row r="29" spans="1:6" x14ac:dyDescent="0.2">
      <c r="A29" s="33" t="s">
        <v>813</v>
      </c>
      <c r="B29" s="33" t="s">
        <v>385</v>
      </c>
    </row>
    <row r="30" spans="1:6" x14ac:dyDescent="0.2">
      <c r="A30" s="33" t="s">
        <v>814</v>
      </c>
      <c r="B30" s="91" t="s">
        <v>2689</v>
      </c>
    </row>
    <row r="31" spans="1:6" x14ac:dyDescent="0.2">
      <c r="A31" s="33" t="s">
        <v>815</v>
      </c>
      <c r="B31" s="33" t="s">
        <v>386</v>
      </c>
    </row>
    <row r="32" spans="1:6" x14ac:dyDescent="0.2">
      <c r="A32" s="33" t="s">
        <v>816</v>
      </c>
      <c r="B32" s="33" t="s">
        <v>387</v>
      </c>
    </row>
    <row r="33" spans="1:2" x14ac:dyDescent="0.2">
      <c r="A33" s="33" t="s">
        <v>817</v>
      </c>
      <c r="B33" s="33" t="s">
        <v>388</v>
      </c>
    </row>
    <row r="34" spans="1:2" x14ac:dyDescent="0.2">
      <c r="A34" s="33" t="s">
        <v>818</v>
      </c>
      <c r="B34" s="33" t="s">
        <v>389</v>
      </c>
    </row>
    <row r="35" spans="1:2" x14ac:dyDescent="0.2">
      <c r="A35" s="33" t="s">
        <v>819</v>
      </c>
      <c r="B35" s="33" t="s">
        <v>390</v>
      </c>
    </row>
    <row r="36" spans="1:2" x14ac:dyDescent="0.2">
      <c r="A36" s="33" t="s">
        <v>820</v>
      </c>
      <c r="B36" s="33" t="s">
        <v>391</v>
      </c>
    </row>
    <row r="37" spans="1:2" x14ac:dyDescent="0.2">
      <c r="A37" s="33" t="s">
        <v>821</v>
      </c>
      <c r="B37" s="33" t="s">
        <v>1743</v>
      </c>
    </row>
    <row r="38" spans="1:2" x14ac:dyDescent="0.2">
      <c r="A38" s="33" t="s">
        <v>822</v>
      </c>
      <c r="B38" s="33" t="s">
        <v>1744</v>
      </c>
    </row>
    <row r="39" spans="1:2" x14ac:dyDescent="0.2">
      <c r="A39" s="33" t="s">
        <v>823</v>
      </c>
      <c r="B39" s="33" t="s">
        <v>1745</v>
      </c>
    </row>
    <row r="40" spans="1:2" x14ac:dyDescent="0.2">
      <c r="A40" s="33" t="s">
        <v>824</v>
      </c>
      <c r="B40" s="33" t="s">
        <v>1746</v>
      </c>
    </row>
    <row r="41" spans="1:2" x14ac:dyDescent="0.2">
      <c r="A41" s="33" t="s">
        <v>825</v>
      </c>
      <c r="B41" s="91" t="s">
        <v>2698</v>
      </c>
    </row>
    <row r="42" spans="1:2" x14ac:dyDescent="0.2">
      <c r="A42" s="33" t="s">
        <v>826</v>
      </c>
      <c r="B42" s="33" t="s">
        <v>1747</v>
      </c>
    </row>
    <row r="43" spans="1:2" x14ac:dyDescent="0.2">
      <c r="A43" s="33" t="s">
        <v>827</v>
      </c>
      <c r="B43" s="33" t="s">
        <v>1748</v>
      </c>
    </row>
    <row r="44" spans="1:2" x14ac:dyDescent="0.2">
      <c r="A44" s="33" t="s">
        <v>828</v>
      </c>
      <c r="B44" s="33" t="s">
        <v>1749</v>
      </c>
    </row>
    <row r="45" spans="1:2" x14ac:dyDescent="0.2">
      <c r="A45" s="33" t="s">
        <v>829</v>
      </c>
      <c r="B45" s="33" t="s">
        <v>1750</v>
      </c>
    </row>
    <row r="46" spans="1:2" x14ac:dyDescent="0.2">
      <c r="A46" s="33" t="s">
        <v>830</v>
      </c>
      <c r="B46" s="33" t="s">
        <v>1751</v>
      </c>
    </row>
    <row r="47" spans="1:2" x14ac:dyDescent="0.2">
      <c r="A47" s="33" t="s">
        <v>831</v>
      </c>
      <c r="B47" s="91" t="s">
        <v>2709</v>
      </c>
    </row>
    <row r="48" spans="1:2" x14ac:dyDescent="0.2">
      <c r="A48" s="33" t="s">
        <v>832</v>
      </c>
      <c r="B48" s="33" t="s">
        <v>1752</v>
      </c>
    </row>
    <row r="49" spans="1:2" x14ac:dyDescent="0.2">
      <c r="A49" s="33" t="s">
        <v>833</v>
      </c>
      <c r="B49" s="33" t="s">
        <v>1753</v>
      </c>
    </row>
    <row r="50" spans="1:2" x14ac:dyDescent="0.2">
      <c r="A50" s="33" t="s">
        <v>834</v>
      </c>
      <c r="B50" s="33" t="s">
        <v>1754</v>
      </c>
    </row>
    <row r="51" spans="1:2" x14ac:dyDescent="0.2">
      <c r="A51" s="33" t="s">
        <v>835</v>
      </c>
      <c r="B51" s="33" t="s">
        <v>1755</v>
      </c>
    </row>
    <row r="52" spans="1:2" x14ac:dyDescent="0.2">
      <c r="A52" s="33" t="s">
        <v>2100</v>
      </c>
      <c r="B52" s="33" t="s">
        <v>1756</v>
      </c>
    </row>
    <row r="53" spans="1:2" x14ac:dyDescent="0.2">
      <c r="A53" s="33" t="s">
        <v>2101</v>
      </c>
      <c r="B53" s="33" t="s">
        <v>1757</v>
      </c>
    </row>
    <row r="54" spans="1:2" x14ac:dyDescent="0.2">
      <c r="A54" s="33" t="s">
        <v>2102</v>
      </c>
      <c r="B54" s="91" t="s">
        <v>2021</v>
      </c>
    </row>
    <row r="55" spans="1:2" x14ac:dyDescent="0.2">
      <c r="A55" s="33" t="s">
        <v>2103</v>
      </c>
      <c r="B55" s="33" t="s">
        <v>2022</v>
      </c>
    </row>
    <row r="56" spans="1:2" x14ac:dyDescent="0.2">
      <c r="A56" s="33" t="s">
        <v>2104</v>
      </c>
      <c r="B56" s="33" t="s">
        <v>2023</v>
      </c>
    </row>
    <row r="57" spans="1:2" x14ac:dyDescent="0.2">
      <c r="A57" s="33" t="s">
        <v>2105</v>
      </c>
      <c r="B57" s="33" t="s">
        <v>2024</v>
      </c>
    </row>
    <row r="58" spans="1:2" x14ac:dyDescent="0.2">
      <c r="A58" s="33" t="s">
        <v>2106</v>
      </c>
      <c r="B58" s="33" t="s">
        <v>2025</v>
      </c>
    </row>
    <row r="59" spans="1:2" x14ac:dyDescent="0.2">
      <c r="A59" s="33" t="s">
        <v>2107</v>
      </c>
      <c r="B59" s="91" t="s">
        <v>2026</v>
      </c>
    </row>
    <row r="60" spans="1:2" x14ac:dyDescent="0.2">
      <c r="A60" s="33" t="s">
        <v>2108</v>
      </c>
      <c r="B60" s="91" t="s">
        <v>2710</v>
      </c>
    </row>
    <row r="61" spans="1:2" x14ac:dyDescent="0.2">
      <c r="A61" s="33" t="s">
        <v>2109</v>
      </c>
      <c r="B61" s="33" t="s">
        <v>2027</v>
      </c>
    </row>
    <row r="62" spans="1:2" x14ac:dyDescent="0.2">
      <c r="A62" s="33" t="s">
        <v>2110</v>
      </c>
      <c r="B62" s="33" t="s">
        <v>2028</v>
      </c>
    </row>
    <row r="63" spans="1:2" x14ac:dyDescent="0.2">
      <c r="A63" s="33" t="s">
        <v>2111</v>
      </c>
      <c r="B63" s="33" t="s">
        <v>2029</v>
      </c>
    </row>
    <row r="64" spans="1:2" x14ac:dyDescent="0.2">
      <c r="A64" s="33" t="s">
        <v>2112</v>
      </c>
      <c r="B64" s="91" t="s">
        <v>2030</v>
      </c>
    </row>
    <row r="65" spans="1:2" x14ac:dyDescent="0.2">
      <c r="A65" s="33" t="s">
        <v>2113</v>
      </c>
      <c r="B65" s="33" t="s">
        <v>2031</v>
      </c>
    </row>
    <row r="66" spans="1:2" x14ac:dyDescent="0.2">
      <c r="A66" s="33" t="s">
        <v>2114</v>
      </c>
      <c r="B66" s="33" t="s">
        <v>2032</v>
      </c>
    </row>
    <row r="67" spans="1:2" x14ac:dyDescent="0.2">
      <c r="A67" s="33" t="s">
        <v>2115</v>
      </c>
      <c r="B67" s="33" t="s">
        <v>2033</v>
      </c>
    </row>
    <row r="68" spans="1:2" x14ac:dyDescent="0.2">
      <c r="A68" s="33" t="s">
        <v>2116</v>
      </c>
      <c r="B68" s="33" t="s">
        <v>2034</v>
      </c>
    </row>
    <row r="69" spans="1:2" x14ac:dyDescent="0.2">
      <c r="A69" s="33" t="s">
        <v>2117</v>
      </c>
      <c r="B69" s="91" t="s">
        <v>2690</v>
      </c>
    </row>
    <row r="70" spans="1:2" x14ac:dyDescent="0.2">
      <c r="A70" s="33" t="s">
        <v>2118</v>
      </c>
      <c r="B70" s="33" t="s">
        <v>2035</v>
      </c>
    </row>
    <row r="71" spans="1:2" x14ac:dyDescent="0.2">
      <c r="A71" s="33" t="s">
        <v>2119</v>
      </c>
      <c r="B71" s="33" t="s">
        <v>2036</v>
      </c>
    </row>
    <row r="72" spans="1:2" x14ac:dyDescent="0.2">
      <c r="A72" s="33" t="s">
        <v>2120</v>
      </c>
      <c r="B72" s="33" t="s">
        <v>2037</v>
      </c>
    </row>
    <row r="73" spans="1:2" x14ac:dyDescent="0.2">
      <c r="A73" s="33" t="s">
        <v>2121</v>
      </c>
      <c r="B73" s="33" t="s">
        <v>766</v>
      </c>
    </row>
    <row r="74" spans="1:2" x14ac:dyDescent="0.2">
      <c r="A74" s="33" t="s">
        <v>2122</v>
      </c>
      <c r="B74" s="33" t="s">
        <v>767</v>
      </c>
    </row>
    <row r="75" spans="1:2" x14ac:dyDescent="0.2">
      <c r="A75" s="33" t="s">
        <v>2123</v>
      </c>
      <c r="B75" s="33" t="s">
        <v>768</v>
      </c>
    </row>
    <row r="76" spans="1:2" x14ac:dyDescent="0.2">
      <c r="A76" s="33" t="s">
        <v>2124</v>
      </c>
      <c r="B76" s="33" t="s">
        <v>769</v>
      </c>
    </row>
    <row r="77" spans="1:2" x14ac:dyDescent="0.2">
      <c r="A77" s="33" t="s">
        <v>2125</v>
      </c>
      <c r="B77" s="33" t="s">
        <v>770</v>
      </c>
    </row>
    <row r="78" spans="1:2" x14ac:dyDescent="0.2">
      <c r="A78" s="33" t="s">
        <v>2126</v>
      </c>
      <c r="B78" s="33" t="s">
        <v>771</v>
      </c>
    </row>
    <row r="79" spans="1:2" x14ac:dyDescent="0.2">
      <c r="A79" s="33" t="s">
        <v>2127</v>
      </c>
      <c r="B79" s="33" t="s">
        <v>772</v>
      </c>
    </row>
    <row r="80" spans="1:2" x14ac:dyDescent="0.2">
      <c r="A80" s="33" t="s">
        <v>2128</v>
      </c>
      <c r="B80" s="91" t="s">
        <v>773</v>
      </c>
    </row>
    <row r="81" spans="1:2" x14ac:dyDescent="0.2">
      <c r="A81" s="33" t="s">
        <v>2129</v>
      </c>
      <c r="B81" s="33" t="s">
        <v>774</v>
      </c>
    </row>
    <row r="82" spans="1:2" x14ac:dyDescent="0.2">
      <c r="A82" s="33" t="s">
        <v>2130</v>
      </c>
      <c r="B82" s="33" t="s">
        <v>775</v>
      </c>
    </row>
    <row r="83" spans="1:2" x14ac:dyDescent="0.2">
      <c r="A83" s="33" t="s">
        <v>2131</v>
      </c>
      <c r="B83" s="91" t="s">
        <v>2699</v>
      </c>
    </row>
    <row r="84" spans="1:2" x14ac:dyDescent="0.2">
      <c r="A84" s="33" t="s">
        <v>2132</v>
      </c>
      <c r="B84" s="33" t="s">
        <v>776</v>
      </c>
    </row>
    <row r="85" spans="1:2" x14ac:dyDescent="0.2">
      <c r="A85" s="33" t="s">
        <v>2133</v>
      </c>
      <c r="B85" s="33" t="s">
        <v>777</v>
      </c>
    </row>
    <row r="86" spans="1:2" x14ac:dyDescent="0.2">
      <c r="A86" s="33" t="s">
        <v>2134</v>
      </c>
      <c r="B86" s="33" t="s">
        <v>778</v>
      </c>
    </row>
    <row r="87" spans="1:2" x14ac:dyDescent="0.2">
      <c r="A87" s="33" t="s">
        <v>2135</v>
      </c>
      <c r="B87" s="33" t="s">
        <v>728</v>
      </c>
    </row>
    <row r="88" spans="1:2" x14ac:dyDescent="0.2">
      <c r="A88" s="33" t="s">
        <v>2136</v>
      </c>
      <c r="B88" s="33" t="s">
        <v>729</v>
      </c>
    </row>
    <row r="89" spans="1:2" x14ac:dyDescent="0.2">
      <c r="A89" s="33" t="s">
        <v>2137</v>
      </c>
      <c r="B89" s="33" t="s">
        <v>730</v>
      </c>
    </row>
    <row r="90" spans="1:2" x14ac:dyDescent="0.2">
      <c r="A90" s="33" t="s">
        <v>2138</v>
      </c>
      <c r="B90" s="91" t="s">
        <v>731</v>
      </c>
    </row>
    <row r="91" spans="1:2" x14ac:dyDescent="0.2">
      <c r="A91" s="33" t="s">
        <v>2139</v>
      </c>
      <c r="B91" s="91" t="s">
        <v>2700</v>
      </c>
    </row>
    <row r="92" spans="1:2" x14ac:dyDescent="0.2">
      <c r="A92" s="33" t="s">
        <v>2140</v>
      </c>
      <c r="B92" s="91" t="s">
        <v>2701</v>
      </c>
    </row>
    <row r="93" spans="1:2" x14ac:dyDescent="0.2">
      <c r="A93" s="33" t="s">
        <v>2141</v>
      </c>
      <c r="B93" s="33" t="s">
        <v>1873</v>
      </c>
    </row>
    <row r="94" spans="1:2" x14ac:dyDescent="0.2">
      <c r="A94" s="33" t="s">
        <v>2142</v>
      </c>
      <c r="B94" s="33" t="s">
        <v>1874</v>
      </c>
    </row>
    <row r="95" spans="1:2" x14ac:dyDescent="0.2">
      <c r="A95" s="33" t="s">
        <v>2143</v>
      </c>
      <c r="B95" s="33" t="s">
        <v>1875</v>
      </c>
    </row>
    <row r="96" spans="1:2" x14ac:dyDescent="0.2">
      <c r="A96" s="33" t="s">
        <v>2144</v>
      </c>
      <c r="B96" s="33" t="s">
        <v>1876</v>
      </c>
    </row>
    <row r="97" spans="1:2" x14ac:dyDescent="0.2">
      <c r="A97" s="33" t="s">
        <v>2145</v>
      </c>
      <c r="B97" s="33" t="s">
        <v>1877</v>
      </c>
    </row>
    <row r="98" spans="1:2" x14ac:dyDescent="0.2">
      <c r="A98" s="33" t="s">
        <v>2146</v>
      </c>
      <c r="B98" s="33" t="s">
        <v>1878</v>
      </c>
    </row>
    <row r="99" spans="1:2" x14ac:dyDescent="0.2">
      <c r="A99" s="33" t="s">
        <v>2147</v>
      </c>
      <c r="B99" s="33" t="s">
        <v>1879</v>
      </c>
    </row>
    <row r="100" spans="1:2" x14ac:dyDescent="0.2">
      <c r="A100" s="33" t="s">
        <v>2148</v>
      </c>
      <c r="B100" s="33" t="s">
        <v>1880</v>
      </c>
    </row>
    <row r="101" spans="1:2" x14ac:dyDescent="0.2">
      <c r="A101" s="33" t="s">
        <v>2149</v>
      </c>
      <c r="B101" s="91" t="s">
        <v>2692</v>
      </c>
    </row>
    <row r="102" spans="1:2" x14ac:dyDescent="0.2">
      <c r="A102" s="33" t="s">
        <v>2219</v>
      </c>
      <c r="B102" s="33" t="s">
        <v>1881</v>
      </c>
    </row>
    <row r="103" spans="1:2" x14ac:dyDescent="0.2">
      <c r="A103" s="33" t="s">
        <v>2220</v>
      </c>
      <c r="B103" s="33" t="s">
        <v>1882</v>
      </c>
    </row>
    <row r="104" spans="1:2" x14ac:dyDescent="0.2">
      <c r="A104" s="33" t="s">
        <v>2221</v>
      </c>
      <c r="B104" s="33" t="s">
        <v>1883</v>
      </c>
    </row>
    <row r="105" spans="1:2" x14ac:dyDescent="0.2">
      <c r="A105" s="33" t="s">
        <v>2222</v>
      </c>
      <c r="B105" s="91" t="s">
        <v>2691</v>
      </c>
    </row>
    <row r="106" spans="1:2" x14ac:dyDescent="0.2">
      <c r="A106" s="33" t="s">
        <v>2223</v>
      </c>
      <c r="B106" s="91" t="s">
        <v>1884</v>
      </c>
    </row>
    <row r="107" spans="1:2" x14ac:dyDescent="0.2">
      <c r="A107" s="33" t="s">
        <v>2224</v>
      </c>
      <c r="B107" s="33" t="s">
        <v>1885</v>
      </c>
    </row>
    <row r="108" spans="1:2" x14ac:dyDescent="0.2">
      <c r="A108" s="33" t="s">
        <v>2225</v>
      </c>
      <c r="B108" s="33" t="s">
        <v>1886</v>
      </c>
    </row>
    <row r="109" spans="1:2" x14ac:dyDescent="0.2">
      <c r="A109" s="33" t="s">
        <v>2226</v>
      </c>
      <c r="B109" s="33" t="s">
        <v>611</v>
      </c>
    </row>
    <row r="110" spans="1:2" x14ac:dyDescent="0.2">
      <c r="A110" s="33" t="s">
        <v>2227</v>
      </c>
      <c r="B110" s="33" t="s">
        <v>612</v>
      </c>
    </row>
    <row r="111" spans="1:2" x14ac:dyDescent="0.2">
      <c r="A111" s="33" t="s">
        <v>2228</v>
      </c>
      <c r="B111" s="33" t="s">
        <v>613</v>
      </c>
    </row>
    <row r="112" spans="1:2" x14ac:dyDescent="0.2">
      <c r="A112" s="33" t="s">
        <v>2229</v>
      </c>
      <c r="B112" s="33" t="s">
        <v>614</v>
      </c>
    </row>
    <row r="113" spans="1:2" x14ac:dyDescent="0.2">
      <c r="A113" s="33" t="s">
        <v>2230</v>
      </c>
      <c r="B113" s="33" t="s">
        <v>615</v>
      </c>
    </row>
    <row r="114" spans="1:2" x14ac:dyDescent="0.2">
      <c r="A114" s="33" t="s">
        <v>2231</v>
      </c>
      <c r="B114" s="33" t="s">
        <v>2202</v>
      </c>
    </row>
    <row r="115" spans="1:2" x14ac:dyDescent="0.2">
      <c r="A115" s="33" t="s">
        <v>2232</v>
      </c>
      <c r="B115" s="33" t="s">
        <v>2203</v>
      </c>
    </row>
    <row r="116" spans="1:2" x14ac:dyDescent="0.2">
      <c r="A116" s="33" t="s">
        <v>2233</v>
      </c>
      <c r="B116" s="33" t="s">
        <v>2204</v>
      </c>
    </row>
    <row r="117" spans="1:2" x14ac:dyDescent="0.2">
      <c r="A117" s="33" t="s">
        <v>2150</v>
      </c>
      <c r="B117" s="33" t="s">
        <v>2205</v>
      </c>
    </row>
    <row r="118" spans="1:2" x14ac:dyDescent="0.2">
      <c r="A118" s="33" t="s">
        <v>2151</v>
      </c>
      <c r="B118" s="33" t="s">
        <v>2206</v>
      </c>
    </row>
    <row r="119" spans="1:2" x14ac:dyDescent="0.2">
      <c r="A119" s="33" t="s">
        <v>2152</v>
      </c>
      <c r="B119" s="33" t="s">
        <v>2207</v>
      </c>
    </row>
    <row r="120" spans="1:2" x14ac:dyDescent="0.2">
      <c r="A120" s="33" t="s">
        <v>2153</v>
      </c>
      <c r="B120" s="33" t="s">
        <v>2208</v>
      </c>
    </row>
    <row r="121" spans="1:2" x14ac:dyDescent="0.2">
      <c r="A121" s="33" t="s">
        <v>2154</v>
      </c>
      <c r="B121" s="33" t="s">
        <v>2209</v>
      </c>
    </row>
    <row r="122" spans="1:2" x14ac:dyDescent="0.2">
      <c r="A122" s="33" t="s">
        <v>2155</v>
      </c>
      <c r="B122" s="33" t="s">
        <v>2210</v>
      </c>
    </row>
    <row r="123" spans="1:2" x14ac:dyDescent="0.2">
      <c r="A123" s="33" t="s">
        <v>2156</v>
      </c>
      <c r="B123" s="33" t="s">
        <v>2211</v>
      </c>
    </row>
    <row r="124" spans="1:2" x14ac:dyDescent="0.2">
      <c r="A124" s="33" t="s">
        <v>2157</v>
      </c>
      <c r="B124" s="33" t="s">
        <v>2212</v>
      </c>
    </row>
    <row r="125" spans="1:2" x14ac:dyDescent="0.2">
      <c r="A125" s="33" t="s">
        <v>2158</v>
      </c>
      <c r="B125" s="33" t="s">
        <v>2213</v>
      </c>
    </row>
    <row r="126" spans="1:2" x14ac:dyDescent="0.2">
      <c r="A126" s="33" t="s">
        <v>2159</v>
      </c>
      <c r="B126" s="33" t="s">
        <v>2214</v>
      </c>
    </row>
    <row r="127" spans="1:2" x14ac:dyDescent="0.2">
      <c r="A127" s="33" t="s">
        <v>2160</v>
      </c>
      <c r="B127" s="33" t="s">
        <v>2215</v>
      </c>
    </row>
    <row r="128" spans="1:2" x14ac:dyDescent="0.2">
      <c r="A128" s="33" t="s">
        <v>2161</v>
      </c>
      <c r="B128" s="33" t="s">
        <v>2216</v>
      </c>
    </row>
    <row r="129" spans="1:2" x14ac:dyDescent="0.2">
      <c r="A129" s="33" t="s">
        <v>2162</v>
      </c>
      <c r="B129" s="33" t="s">
        <v>2217</v>
      </c>
    </row>
    <row r="130" spans="1:2" x14ac:dyDescent="0.2">
      <c r="A130" s="33" t="s">
        <v>2163</v>
      </c>
      <c r="B130" s="91" t="s">
        <v>2218</v>
      </c>
    </row>
    <row r="131" spans="1:2" x14ac:dyDescent="0.2">
      <c r="A131" s="33" t="s">
        <v>2164</v>
      </c>
      <c r="B131" s="33" t="s">
        <v>1080</v>
      </c>
    </row>
    <row r="132" spans="1:2" x14ac:dyDescent="0.2">
      <c r="A132" s="33" t="s">
        <v>2165</v>
      </c>
      <c r="B132" s="33" t="s">
        <v>1081</v>
      </c>
    </row>
    <row r="133" spans="1:2" x14ac:dyDescent="0.2">
      <c r="A133" s="33" t="s">
        <v>2166</v>
      </c>
      <c r="B133" s="91" t="s">
        <v>1082</v>
      </c>
    </row>
    <row r="134" spans="1:2" x14ac:dyDescent="0.2">
      <c r="A134" s="33" t="s">
        <v>2167</v>
      </c>
      <c r="B134" s="33" t="s">
        <v>1083</v>
      </c>
    </row>
    <row r="135" spans="1:2" x14ac:dyDescent="0.2">
      <c r="A135" s="33" t="s">
        <v>2168</v>
      </c>
      <c r="B135" s="33" t="s">
        <v>1084</v>
      </c>
    </row>
    <row r="136" spans="1:2" x14ac:dyDescent="0.2">
      <c r="A136" s="33" t="s">
        <v>2169</v>
      </c>
      <c r="B136" s="33" t="s">
        <v>1085</v>
      </c>
    </row>
    <row r="137" spans="1:2" x14ac:dyDescent="0.2">
      <c r="A137" s="33" t="s">
        <v>2170</v>
      </c>
      <c r="B137" s="91" t="s">
        <v>1086</v>
      </c>
    </row>
    <row r="138" spans="1:2" x14ac:dyDescent="0.2">
      <c r="A138" s="33" t="s">
        <v>2171</v>
      </c>
      <c r="B138" s="33" t="s">
        <v>1087</v>
      </c>
    </row>
    <row r="139" spans="1:2" x14ac:dyDescent="0.2">
      <c r="A139" s="33" t="s">
        <v>2172</v>
      </c>
      <c r="B139" s="33" t="s">
        <v>1088</v>
      </c>
    </row>
    <row r="140" spans="1:2" x14ac:dyDescent="0.2">
      <c r="A140" s="33" t="s">
        <v>2559</v>
      </c>
      <c r="B140" s="33" t="s">
        <v>1089</v>
      </c>
    </row>
    <row r="141" spans="1:2" x14ac:dyDescent="0.2">
      <c r="A141" s="33" t="s">
        <v>2560</v>
      </c>
      <c r="B141" s="33" t="s">
        <v>1090</v>
      </c>
    </row>
    <row r="142" spans="1:2" x14ac:dyDescent="0.2">
      <c r="A142" s="33" t="s">
        <v>2561</v>
      </c>
      <c r="B142" s="33" t="s">
        <v>1091</v>
      </c>
    </row>
    <row r="143" spans="1:2" x14ac:dyDescent="0.2">
      <c r="A143" s="33" t="s">
        <v>2562</v>
      </c>
      <c r="B143" s="33" t="s">
        <v>1092</v>
      </c>
    </row>
    <row r="144" spans="1:2" x14ac:dyDescent="0.2">
      <c r="A144" s="33" t="s">
        <v>2563</v>
      </c>
      <c r="B144" s="33" t="s">
        <v>1093</v>
      </c>
    </row>
    <row r="145" spans="1:2" x14ac:dyDescent="0.2">
      <c r="A145" s="33" t="s">
        <v>2564</v>
      </c>
      <c r="B145" s="33" t="s">
        <v>1094</v>
      </c>
    </row>
    <row r="146" spans="1:2" x14ac:dyDescent="0.2">
      <c r="A146" s="33" t="s">
        <v>2565</v>
      </c>
      <c r="B146" s="33" t="s">
        <v>1095</v>
      </c>
    </row>
    <row r="147" spans="1:2" x14ac:dyDescent="0.2">
      <c r="A147" s="33" t="s">
        <v>2566</v>
      </c>
      <c r="B147" s="33" t="s">
        <v>1096</v>
      </c>
    </row>
    <row r="148" spans="1:2" x14ac:dyDescent="0.2">
      <c r="A148" s="33" t="s">
        <v>2567</v>
      </c>
      <c r="B148" s="33" t="s">
        <v>1097</v>
      </c>
    </row>
    <row r="149" spans="1:2" x14ac:dyDescent="0.2">
      <c r="A149" s="33" t="s">
        <v>2568</v>
      </c>
      <c r="B149" s="33" t="s">
        <v>1098</v>
      </c>
    </row>
    <row r="150" spans="1:2" x14ac:dyDescent="0.2">
      <c r="A150" s="33" t="s">
        <v>2569</v>
      </c>
      <c r="B150" s="33" t="s">
        <v>1099</v>
      </c>
    </row>
    <row r="151" spans="1:2" x14ac:dyDescent="0.2">
      <c r="A151" s="33" t="s">
        <v>2570</v>
      </c>
      <c r="B151" s="33" t="s">
        <v>1100</v>
      </c>
    </row>
    <row r="152" spans="1:2" x14ac:dyDescent="0.2">
      <c r="A152" s="33" t="s">
        <v>2571</v>
      </c>
      <c r="B152" s="33" t="s">
        <v>1101</v>
      </c>
    </row>
    <row r="153" spans="1:2" x14ac:dyDescent="0.2">
      <c r="A153" s="33" t="s">
        <v>842</v>
      </c>
      <c r="B153" s="33" t="s">
        <v>1102</v>
      </c>
    </row>
    <row r="154" spans="1:2" x14ac:dyDescent="0.2">
      <c r="A154" s="33" t="s">
        <v>843</v>
      </c>
      <c r="B154" s="33" t="s">
        <v>1103</v>
      </c>
    </row>
    <row r="155" spans="1:2" x14ac:dyDescent="0.2">
      <c r="A155" s="33" t="s">
        <v>844</v>
      </c>
      <c r="B155" s="91" t="s">
        <v>2702</v>
      </c>
    </row>
    <row r="156" spans="1:2" x14ac:dyDescent="0.2">
      <c r="A156" s="33" t="s">
        <v>845</v>
      </c>
      <c r="B156" s="33" t="s">
        <v>754</v>
      </c>
    </row>
    <row r="157" spans="1:2" x14ac:dyDescent="0.2">
      <c r="A157" s="33" t="s">
        <v>846</v>
      </c>
      <c r="B157" s="33" t="s">
        <v>755</v>
      </c>
    </row>
    <row r="158" spans="1:2" x14ac:dyDescent="0.2">
      <c r="A158" s="33" t="s">
        <v>847</v>
      </c>
      <c r="B158" s="33" t="s">
        <v>756</v>
      </c>
    </row>
    <row r="159" spans="1:2" x14ac:dyDescent="0.2">
      <c r="A159" s="33" t="s">
        <v>848</v>
      </c>
      <c r="B159" s="91" t="s">
        <v>2236</v>
      </c>
    </row>
    <row r="160" spans="1:2" x14ac:dyDescent="0.2">
      <c r="A160" s="33" t="s">
        <v>849</v>
      </c>
      <c r="B160" s="33" t="s">
        <v>2237</v>
      </c>
    </row>
    <row r="161" spans="1:2" x14ac:dyDescent="0.2">
      <c r="A161" s="33" t="s">
        <v>850</v>
      </c>
      <c r="B161" s="33" t="s">
        <v>2238</v>
      </c>
    </row>
    <row r="162" spans="1:2" x14ac:dyDescent="0.2">
      <c r="A162" s="33" t="s">
        <v>851</v>
      </c>
      <c r="B162" s="33" t="s">
        <v>2239</v>
      </c>
    </row>
    <row r="163" spans="1:2" x14ac:dyDescent="0.2">
      <c r="A163" s="33" t="s">
        <v>852</v>
      </c>
      <c r="B163" s="33" t="s">
        <v>2240</v>
      </c>
    </row>
    <row r="164" spans="1:2" x14ac:dyDescent="0.2">
      <c r="A164" s="33" t="s">
        <v>853</v>
      </c>
      <c r="B164" s="33" t="s">
        <v>2241</v>
      </c>
    </row>
    <row r="165" spans="1:2" x14ac:dyDescent="0.2">
      <c r="A165" s="33" t="s">
        <v>854</v>
      </c>
      <c r="B165" s="33" t="s">
        <v>2242</v>
      </c>
    </row>
    <row r="166" spans="1:2" x14ac:dyDescent="0.2">
      <c r="A166" s="33" t="s">
        <v>855</v>
      </c>
      <c r="B166" s="91" t="s">
        <v>2703</v>
      </c>
    </row>
    <row r="167" spans="1:2" x14ac:dyDescent="0.2">
      <c r="A167" s="33" t="s">
        <v>856</v>
      </c>
      <c r="B167" s="33" t="s">
        <v>2243</v>
      </c>
    </row>
    <row r="168" spans="1:2" x14ac:dyDescent="0.2">
      <c r="A168" s="33" t="s">
        <v>857</v>
      </c>
      <c r="B168" s="33" t="s">
        <v>2244</v>
      </c>
    </row>
    <row r="169" spans="1:2" x14ac:dyDescent="0.2">
      <c r="A169" s="33" t="s">
        <v>858</v>
      </c>
      <c r="B169" s="33" t="s">
        <v>2245</v>
      </c>
    </row>
    <row r="170" spans="1:2" x14ac:dyDescent="0.2">
      <c r="A170" s="33" t="s">
        <v>859</v>
      </c>
      <c r="B170" s="33" t="s">
        <v>2246</v>
      </c>
    </row>
    <row r="171" spans="1:2" x14ac:dyDescent="0.2">
      <c r="A171" s="33" t="s">
        <v>860</v>
      </c>
      <c r="B171" s="91" t="s">
        <v>2247</v>
      </c>
    </row>
    <row r="172" spans="1:2" x14ac:dyDescent="0.2">
      <c r="A172" s="33" t="s">
        <v>861</v>
      </c>
      <c r="B172" s="33" t="s">
        <v>2248</v>
      </c>
    </row>
    <row r="173" spans="1:2" x14ac:dyDescent="0.2">
      <c r="A173" s="33" t="s">
        <v>862</v>
      </c>
      <c r="B173" s="33" t="s">
        <v>2249</v>
      </c>
    </row>
    <row r="174" spans="1:2" x14ac:dyDescent="0.2">
      <c r="A174" s="33" t="s">
        <v>863</v>
      </c>
      <c r="B174" s="33" t="s">
        <v>2250</v>
      </c>
    </row>
    <row r="175" spans="1:2" x14ac:dyDescent="0.2">
      <c r="A175" s="33" t="s">
        <v>864</v>
      </c>
      <c r="B175" s="33" t="s">
        <v>2251</v>
      </c>
    </row>
    <row r="176" spans="1:2" x14ac:dyDescent="0.2">
      <c r="A176" s="33" t="s">
        <v>865</v>
      </c>
      <c r="B176" s="33" t="s">
        <v>2252</v>
      </c>
    </row>
    <row r="177" spans="1:2" x14ac:dyDescent="0.2">
      <c r="A177" s="33" t="s">
        <v>2287</v>
      </c>
      <c r="B177" s="33" t="s">
        <v>2253</v>
      </c>
    </row>
    <row r="178" spans="1:2" x14ac:dyDescent="0.2">
      <c r="A178" s="33" t="s">
        <v>2288</v>
      </c>
      <c r="B178" s="33" t="s">
        <v>2254</v>
      </c>
    </row>
    <row r="179" spans="1:2" x14ac:dyDescent="0.2">
      <c r="A179" s="33" t="s">
        <v>2289</v>
      </c>
      <c r="B179" s="33" t="s">
        <v>2255</v>
      </c>
    </row>
    <row r="180" spans="1:2" x14ac:dyDescent="0.2">
      <c r="A180" s="33" t="s">
        <v>2290</v>
      </c>
      <c r="B180" s="33" t="s">
        <v>2256</v>
      </c>
    </row>
    <row r="181" spans="1:2" x14ac:dyDescent="0.2">
      <c r="A181" s="33" t="s">
        <v>2291</v>
      </c>
      <c r="B181" s="33" t="s">
        <v>2257</v>
      </c>
    </row>
    <row r="182" spans="1:2" x14ac:dyDescent="0.2">
      <c r="A182" s="33" t="s">
        <v>2292</v>
      </c>
      <c r="B182" s="33" t="s">
        <v>2258</v>
      </c>
    </row>
    <row r="183" spans="1:2" x14ac:dyDescent="0.2">
      <c r="A183" s="33" t="s">
        <v>2293</v>
      </c>
      <c r="B183" s="91" t="s">
        <v>2704</v>
      </c>
    </row>
    <row r="184" spans="1:2" x14ac:dyDescent="0.2">
      <c r="A184" s="33" t="s">
        <v>2294</v>
      </c>
      <c r="B184" s="33" t="s">
        <v>2259</v>
      </c>
    </row>
    <row r="185" spans="1:2" x14ac:dyDescent="0.2">
      <c r="A185" s="33" t="s">
        <v>2295</v>
      </c>
      <c r="B185" s="33" t="s">
        <v>2260</v>
      </c>
    </row>
    <row r="186" spans="1:2" x14ac:dyDescent="0.2">
      <c r="A186" s="33" t="s">
        <v>2296</v>
      </c>
      <c r="B186" s="33" t="s">
        <v>2261</v>
      </c>
    </row>
    <row r="187" spans="1:2" x14ac:dyDescent="0.2">
      <c r="A187" s="33" t="s">
        <v>2297</v>
      </c>
      <c r="B187" s="33" t="s">
        <v>2262</v>
      </c>
    </row>
    <row r="188" spans="1:2" x14ac:dyDescent="0.2">
      <c r="A188" s="33" t="s">
        <v>2298</v>
      </c>
      <c r="B188" s="33" t="s">
        <v>2263</v>
      </c>
    </row>
    <row r="189" spans="1:2" x14ac:dyDescent="0.2">
      <c r="A189" s="33" t="s">
        <v>2299</v>
      </c>
      <c r="B189" s="33" t="s">
        <v>2264</v>
      </c>
    </row>
    <row r="190" spans="1:2" x14ac:dyDescent="0.2">
      <c r="A190" s="33" t="s">
        <v>2300</v>
      </c>
      <c r="B190" s="33" t="s">
        <v>2265</v>
      </c>
    </row>
    <row r="191" spans="1:2" x14ac:dyDescent="0.2">
      <c r="A191" s="33" t="s">
        <v>2301</v>
      </c>
      <c r="B191" s="33" t="s">
        <v>2266</v>
      </c>
    </row>
    <row r="192" spans="1:2" x14ac:dyDescent="0.2">
      <c r="A192" s="33" t="s">
        <v>2302</v>
      </c>
      <c r="B192" s="91" t="s">
        <v>2705</v>
      </c>
    </row>
    <row r="193" spans="1:2" x14ac:dyDescent="0.2">
      <c r="A193" s="33" t="s">
        <v>2303</v>
      </c>
      <c r="B193" s="33" t="s">
        <v>2267</v>
      </c>
    </row>
    <row r="194" spans="1:2" x14ac:dyDescent="0.2">
      <c r="A194" s="33" t="s">
        <v>2304</v>
      </c>
      <c r="B194" s="91" t="s">
        <v>2268</v>
      </c>
    </row>
    <row r="195" spans="1:2" x14ac:dyDescent="0.2">
      <c r="A195" s="33" t="s">
        <v>2305</v>
      </c>
      <c r="B195" s="33" t="s">
        <v>2269</v>
      </c>
    </row>
    <row r="196" spans="1:2" x14ac:dyDescent="0.2">
      <c r="A196" s="33" t="s">
        <v>2306</v>
      </c>
      <c r="B196" s="33" t="s">
        <v>2270</v>
      </c>
    </row>
    <row r="197" spans="1:2" x14ac:dyDescent="0.2">
      <c r="A197" s="33" t="s">
        <v>2307</v>
      </c>
      <c r="B197" s="33" t="s">
        <v>2271</v>
      </c>
    </row>
    <row r="198" spans="1:2" x14ac:dyDescent="0.2">
      <c r="A198" s="33" t="s">
        <v>2308</v>
      </c>
      <c r="B198" s="33" t="s">
        <v>2272</v>
      </c>
    </row>
    <row r="199" spans="1:2" x14ac:dyDescent="0.2">
      <c r="A199" s="33" t="s">
        <v>2309</v>
      </c>
      <c r="B199" s="33" t="s">
        <v>2273</v>
      </c>
    </row>
    <row r="200" spans="1:2" x14ac:dyDescent="0.2">
      <c r="A200" s="33" t="s">
        <v>2310</v>
      </c>
      <c r="B200" s="91" t="s">
        <v>2694</v>
      </c>
    </row>
    <row r="201" spans="1:2" x14ac:dyDescent="0.2">
      <c r="A201" s="33" t="s">
        <v>2311</v>
      </c>
      <c r="B201" s="33" t="s">
        <v>2274</v>
      </c>
    </row>
    <row r="202" spans="1:2" x14ac:dyDescent="0.2">
      <c r="A202" s="33" t="s">
        <v>2312</v>
      </c>
      <c r="B202" s="33" t="s">
        <v>2275</v>
      </c>
    </row>
    <row r="203" spans="1:2" x14ac:dyDescent="0.2">
      <c r="A203" s="33" t="s">
        <v>2313</v>
      </c>
      <c r="B203" s="33" t="s">
        <v>2276</v>
      </c>
    </row>
    <row r="204" spans="1:2" x14ac:dyDescent="0.2">
      <c r="A204" s="33" t="s">
        <v>2314</v>
      </c>
      <c r="B204" s="91" t="s">
        <v>2706</v>
      </c>
    </row>
    <row r="205" spans="1:2" x14ac:dyDescent="0.2">
      <c r="A205" s="33" t="s">
        <v>2315</v>
      </c>
      <c r="B205" s="33" t="s">
        <v>2277</v>
      </c>
    </row>
    <row r="206" spans="1:2" x14ac:dyDescent="0.2">
      <c r="A206" s="33" t="s">
        <v>2316</v>
      </c>
      <c r="B206" s="33" t="s">
        <v>2278</v>
      </c>
    </row>
    <row r="207" spans="1:2" x14ac:dyDescent="0.2">
      <c r="A207" s="33" t="s">
        <v>2317</v>
      </c>
      <c r="B207" s="33" t="s">
        <v>2279</v>
      </c>
    </row>
    <row r="208" spans="1:2" x14ac:dyDescent="0.2">
      <c r="A208" s="33" t="s">
        <v>2318</v>
      </c>
      <c r="B208" s="33" t="s">
        <v>2280</v>
      </c>
    </row>
    <row r="209" spans="1:2" x14ac:dyDescent="0.2">
      <c r="A209" s="33" t="s">
        <v>2319</v>
      </c>
      <c r="B209" s="91" t="s">
        <v>2281</v>
      </c>
    </row>
    <row r="210" spans="1:2" x14ac:dyDescent="0.2">
      <c r="A210" s="33" t="s">
        <v>2320</v>
      </c>
      <c r="B210" s="33" t="s">
        <v>2282</v>
      </c>
    </row>
    <row r="211" spans="1:2" x14ac:dyDescent="0.2">
      <c r="A211" s="33" t="s">
        <v>2321</v>
      </c>
      <c r="B211" s="33" t="s">
        <v>2283</v>
      </c>
    </row>
    <row r="212" spans="1:2" x14ac:dyDescent="0.2">
      <c r="A212" s="33" t="s">
        <v>2322</v>
      </c>
      <c r="B212" s="91" t="s">
        <v>2425</v>
      </c>
    </row>
    <row r="213" spans="1:2" x14ac:dyDescent="0.2">
      <c r="A213" s="33" t="s">
        <v>2323</v>
      </c>
      <c r="B213" s="33" t="s">
        <v>2426</v>
      </c>
    </row>
    <row r="214" spans="1:2" x14ac:dyDescent="0.2">
      <c r="A214" s="33" t="s">
        <v>2324</v>
      </c>
      <c r="B214" s="33" t="s">
        <v>2427</v>
      </c>
    </row>
    <row r="215" spans="1:2" x14ac:dyDescent="0.2">
      <c r="A215" s="33" t="s">
        <v>2325</v>
      </c>
      <c r="B215" s="33" t="s">
        <v>2428</v>
      </c>
    </row>
    <row r="216" spans="1:2" x14ac:dyDescent="0.2">
      <c r="A216" s="33" t="s">
        <v>2326</v>
      </c>
      <c r="B216" s="33" t="s">
        <v>2429</v>
      </c>
    </row>
    <row r="217" spans="1:2" x14ac:dyDescent="0.2">
      <c r="A217" s="33" t="s">
        <v>2327</v>
      </c>
      <c r="B217" s="33" t="s">
        <v>2430</v>
      </c>
    </row>
    <row r="218" spans="1:2" x14ac:dyDescent="0.2">
      <c r="A218" s="33" t="s">
        <v>2328</v>
      </c>
      <c r="B218" s="33" t="s">
        <v>2431</v>
      </c>
    </row>
    <row r="219" spans="1:2" x14ac:dyDescent="0.2">
      <c r="A219" s="33" t="s">
        <v>2329</v>
      </c>
      <c r="B219" s="33" t="s">
        <v>2432</v>
      </c>
    </row>
    <row r="220" spans="1:2" x14ac:dyDescent="0.2">
      <c r="A220" s="33" t="s">
        <v>2330</v>
      </c>
      <c r="B220" s="33" t="s">
        <v>2433</v>
      </c>
    </row>
    <row r="221" spans="1:2" x14ac:dyDescent="0.2">
      <c r="A221" s="33" t="s">
        <v>2331</v>
      </c>
      <c r="B221" s="33" t="s">
        <v>1808</v>
      </c>
    </row>
    <row r="222" spans="1:2" x14ac:dyDescent="0.2">
      <c r="A222" s="33" t="s">
        <v>2332</v>
      </c>
      <c r="B222" s="33" t="s">
        <v>1809</v>
      </c>
    </row>
    <row r="223" spans="1:2" x14ac:dyDescent="0.2">
      <c r="A223" s="33" t="s">
        <v>2333</v>
      </c>
      <c r="B223" s="33" t="s">
        <v>1810</v>
      </c>
    </row>
    <row r="224" spans="1:2" x14ac:dyDescent="0.2">
      <c r="A224" s="33" t="s">
        <v>2334</v>
      </c>
      <c r="B224" s="33" t="s">
        <v>1811</v>
      </c>
    </row>
    <row r="225" spans="1:2" x14ac:dyDescent="0.2">
      <c r="A225" s="33" t="s">
        <v>2335</v>
      </c>
      <c r="B225" s="33" t="s">
        <v>1812</v>
      </c>
    </row>
    <row r="226" spans="1:2" x14ac:dyDescent="0.2">
      <c r="A226" s="33" t="s">
        <v>2336</v>
      </c>
      <c r="B226" s="33" t="s">
        <v>1813</v>
      </c>
    </row>
    <row r="227" spans="1:2" x14ac:dyDescent="0.2">
      <c r="A227" s="33" t="s">
        <v>2337</v>
      </c>
      <c r="B227" s="33" t="s">
        <v>1814</v>
      </c>
    </row>
    <row r="228" spans="1:2" x14ac:dyDescent="0.2">
      <c r="A228" s="33" t="s">
        <v>2338</v>
      </c>
      <c r="B228" s="33" t="s">
        <v>1815</v>
      </c>
    </row>
    <row r="229" spans="1:2" x14ac:dyDescent="0.2">
      <c r="A229" s="33" t="s">
        <v>2339</v>
      </c>
      <c r="B229" s="33" t="s">
        <v>1816</v>
      </c>
    </row>
    <row r="230" spans="1:2" x14ac:dyDescent="0.2">
      <c r="A230" s="33" t="s">
        <v>2340</v>
      </c>
      <c r="B230" s="33" t="s">
        <v>1817</v>
      </c>
    </row>
    <row r="231" spans="1:2" x14ac:dyDescent="0.2">
      <c r="A231" s="33" t="s">
        <v>2341</v>
      </c>
      <c r="B231" s="33" t="s">
        <v>1818</v>
      </c>
    </row>
    <row r="232" spans="1:2" x14ac:dyDescent="0.2">
      <c r="A232" s="33" t="s">
        <v>2342</v>
      </c>
      <c r="B232" s="91" t="s">
        <v>1819</v>
      </c>
    </row>
    <row r="233" spans="1:2" x14ac:dyDescent="0.2">
      <c r="A233" s="33" t="s">
        <v>2343</v>
      </c>
      <c r="B233" s="33" t="s">
        <v>1820</v>
      </c>
    </row>
    <row r="234" spans="1:2" x14ac:dyDescent="0.2">
      <c r="A234" s="33" t="s">
        <v>2344</v>
      </c>
      <c r="B234" s="33" t="s">
        <v>1821</v>
      </c>
    </row>
    <row r="235" spans="1:2" x14ac:dyDescent="0.2">
      <c r="A235" s="33" t="s">
        <v>2345</v>
      </c>
      <c r="B235" s="33" t="s">
        <v>1822</v>
      </c>
    </row>
    <row r="236" spans="1:2" x14ac:dyDescent="0.2">
      <c r="A236" s="33" t="s">
        <v>2346</v>
      </c>
      <c r="B236" s="33" t="s">
        <v>1823</v>
      </c>
    </row>
    <row r="237" spans="1:2" x14ac:dyDescent="0.2">
      <c r="A237" s="33" t="s">
        <v>2347</v>
      </c>
      <c r="B237" s="33" t="s">
        <v>1824</v>
      </c>
    </row>
    <row r="238" spans="1:2" x14ac:dyDescent="0.2">
      <c r="A238" s="33" t="s">
        <v>2348</v>
      </c>
      <c r="B238" s="33" t="s">
        <v>1825</v>
      </c>
    </row>
    <row r="239" spans="1:2" x14ac:dyDescent="0.2">
      <c r="A239" s="33" t="s">
        <v>2349</v>
      </c>
      <c r="B239" s="33" t="s">
        <v>1826</v>
      </c>
    </row>
    <row r="240" spans="1:2" x14ac:dyDescent="0.2">
      <c r="A240" s="33" t="s">
        <v>2350</v>
      </c>
      <c r="B240" s="33" t="s">
        <v>1827</v>
      </c>
    </row>
    <row r="241" spans="1:2" x14ac:dyDescent="0.2">
      <c r="A241" s="33" t="s">
        <v>2351</v>
      </c>
      <c r="B241" s="33" t="s">
        <v>1828</v>
      </c>
    </row>
    <row r="242" spans="1:2" x14ac:dyDescent="0.2">
      <c r="A242" s="33" t="s">
        <v>2352</v>
      </c>
      <c r="B242" s="33" t="s">
        <v>1829</v>
      </c>
    </row>
    <row r="243" spans="1:2" x14ac:dyDescent="0.2">
      <c r="A243" s="33" t="s">
        <v>2353</v>
      </c>
      <c r="B243" s="33" t="s">
        <v>1830</v>
      </c>
    </row>
    <row r="244" spans="1:2" x14ac:dyDescent="0.2">
      <c r="A244" s="33" t="s">
        <v>2354</v>
      </c>
      <c r="B244" s="33" t="s">
        <v>1831</v>
      </c>
    </row>
    <row r="245" spans="1:2" x14ac:dyDescent="0.2">
      <c r="A245" s="33" t="s">
        <v>2355</v>
      </c>
      <c r="B245" s="91" t="s">
        <v>2693</v>
      </c>
    </row>
    <row r="246" spans="1:2" x14ac:dyDescent="0.2">
      <c r="A246" s="33" t="s">
        <v>2356</v>
      </c>
      <c r="B246" s="91" t="s">
        <v>2707</v>
      </c>
    </row>
    <row r="247" spans="1:2" x14ac:dyDescent="0.2">
      <c r="A247" s="33" t="s">
        <v>2357</v>
      </c>
      <c r="B247" s="33" t="s">
        <v>360</v>
      </c>
    </row>
    <row r="248" spans="1:2" x14ac:dyDescent="0.2">
      <c r="A248" s="33" t="s">
        <v>2358</v>
      </c>
      <c r="B248" s="33" t="s">
        <v>361</v>
      </c>
    </row>
    <row r="249" spans="1:2" x14ac:dyDescent="0.2">
      <c r="A249" s="33" t="s">
        <v>2359</v>
      </c>
      <c r="B249" s="91" t="s">
        <v>2708</v>
      </c>
    </row>
    <row r="250" spans="1:2" x14ac:dyDescent="0.2">
      <c r="A250" s="33" t="s">
        <v>2360</v>
      </c>
      <c r="B250" s="33" t="s">
        <v>362</v>
      </c>
    </row>
    <row r="251" spans="1:2" x14ac:dyDescent="0.2">
      <c r="A251" s="33" t="s">
        <v>2361</v>
      </c>
      <c r="B251" s="33" t="s">
        <v>363</v>
      </c>
    </row>
    <row r="252" spans="1:2" x14ac:dyDescent="0.2">
      <c r="A252" s="33" t="s">
        <v>2362</v>
      </c>
      <c r="B252" s="33" t="s">
        <v>364</v>
      </c>
    </row>
    <row r="253" spans="1:2" x14ac:dyDescent="0.2">
      <c r="A253" s="33" t="s">
        <v>2363</v>
      </c>
      <c r="B253" s="33" t="s">
        <v>365</v>
      </c>
    </row>
    <row r="254" spans="1:2" x14ac:dyDescent="0.2">
      <c r="A254" s="33" t="s">
        <v>2364</v>
      </c>
      <c r="B254" s="91" t="s">
        <v>2695</v>
      </c>
    </row>
    <row r="255" spans="1:2" x14ac:dyDescent="0.2">
      <c r="A255" s="33" t="s">
        <v>2365</v>
      </c>
      <c r="B255" s="33" t="s">
        <v>366</v>
      </c>
    </row>
    <row r="256" spans="1:2" x14ac:dyDescent="0.2">
      <c r="A256" s="33" t="s">
        <v>2366</v>
      </c>
      <c r="B256" s="33" t="s">
        <v>367</v>
      </c>
    </row>
    <row r="257" spans="1:2" x14ac:dyDescent="0.2">
      <c r="A257" s="33" t="s">
        <v>2367</v>
      </c>
      <c r="B257" s="33" t="s">
        <v>368</v>
      </c>
    </row>
    <row r="258" spans="1:2" x14ac:dyDescent="0.2">
      <c r="A258" s="33" t="s">
        <v>2368</v>
      </c>
      <c r="B258" s="33" t="s">
        <v>369</v>
      </c>
    </row>
    <row r="259" spans="1:2" x14ac:dyDescent="0.2">
      <c r="A259" s="33" t="s">
        <v>2369</v>
      </c>
      <c r="B259" s="33" t="s">
        <v>370</v>
      </c>
    </row>
    <row r="260" spans="1:2" x14ac:dyDescent="0.2">
      <c r="A260" s="33" t="s">
        <v>2370</v>
      </c>
      <c r="B260" s="33" t="s">
        <v>371</v>
      </c>
    </row>
    <row r="261" spans="1:2" x14ac:dyDescent="0.2">
      <c r="A261" s="33" t="s">
        <v>2371</v>
      </c>
      <c r="B261" s="33" t="s">
        <v>372</v>
      </c>
    </row>
    <row r="262" spans="1:2" x14ac:dyDescent="0.2">
      <c r="A262" s="33" t="s">
        <v>2372</v>
      </c>
      <c r="B262" s="33" t="s">
        <v>373</v>
      </c>
    </row>
    <row r="263" spans="1:2" x14ac:dyDescent="0.2">
      <c r="A263" s="33" t="s">
        <v>2373</v>
      </c>
      <c r="B263" s="33" t="s">
        <v>374</v>
      </c>
    </row>
    <row r="264" spans="1:2" x14ac:dyDescent="0.2">
      <c r="A264" s="33" t="s">
        <v>2374</v>
      </c>
      <c r="B264" s="33" t="s">
        <v>375</v>
      </c>
    </row>
    <row r="265" spans="1:2" x14ac:dyDescent="0.2">
      <c r="A265" s="33" t="s">
        <v>2375</v>
      </c>
      <c r="B265" s="33" t="s">
        <v>376</v>
      </c>
    </row>
    <row r="266" spans="1:2" x14ac:dyDescent="0.2">
      <c r="A266" s="33" t="s">
        <v>2376</v>
      </c>
      <c r="B266" s="33" t="s">
        <v>377</v>
      </c>
    </row>
    <row r="267" spans="1:2" x14ac:dyDescent="0.2">
      <c r="A267" s="33" t="s">
        <v>2377</v>
      </c>
      <c r="B267" s="33" t="s">
        <v>378</v>
      </c>
    </row>
    <row r="268" spans="1:2" x14ac:dyDescent="0.2">
      <c r="A268" s="33" t="s">
        <v>2378</v>
      </c>
      <c r="B268" s="33" t="s">
        <v>780</v>
      </c>
    </row>
    <row r="269" spans="1:2" x14ac:dyDescent="0.2">
      <c r="A269" s="33" t="s">
        <v>2379</v>
      </c>
      <c r="B269" s="33" t="s">
        <v>781</v>
      </c>
    </row>
    <row r="270" spans="1:2" x14ac:dyDescent="0.2">
      <c r="A270" s="33" t="s">
        <v>2380</v>
      </c>
      <c r="B270" s="33" t="s">
        <v>782</v>
      </c>
    </row>
    <row r="271" spans="1:2" x14ac:dyDescent="0.2">
      <c r="A271" s="33" t="s">
        <v>2381</v>
      </c>
      <c r="B271" s="33" t="s">
        <v>783</v>
      </c>
    </row>
    <row r="272" spans="1:2" x14ac:dyDescent="0.2">
      <c r="A272" s="33" t="s">
        <v>2382</v>
      </c>
      <c r="B272" s="33" t="s">
        <v>784</v>
      </c>
    </row>
    <row r="273" spans="1:2" x14ac:dyDescent="0.2">
      <c r="A273" s="33" t="s">
        <v>2383</v>
      </c>
      <c r="B273" s="33" t="s">
        <v>785</v>
      </c>
    </row>
  </sheetData>
  <sheetProtection password="EAC8" sheet="1" objects="1" scenarios="1" selectLockedCells="1"/>
  <phoneticPr fontId="5" type="noConversion"/>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53</vt:i4>
      </vt:variant>
    </vt:vector>
  </HeadingPairs>
  <TitlesOfParts>
    <vt:vector size="62" baseType="lpstr">
      <vt:lpstr>DATOS EMPRESA (1)</vt:lpstr>
      <vt:lpstr>DATOS EMPRESA (2)</vt:lpstr>
      <vt:lpstr>DATOS PROYECTO</vt:lpstr>
      <vt:lpstr>DATOS PROYECTO (2)</vt:lpstr>
      <vt:lpstr>DECLARACION RESPONSABLE</vt:lpstr>
      <vt:lpstr>Hoja4</vt:lpstr>
      <vt:lpstr>Hoja3</vt:lpstr>
      <vt:lpstr>Hoja1</vt:lpstr>
      <vt:lpstr>Hoja2</vt:lpstr>
      <vt:lpstr>'DATOS EMPRESA (1)'!Área_de_impresión</vt:lpstr>
      <vt:lpstr>'DATOS EMPRESA (2)'!Área_de_impresión</vt:lpstr>
      <vt:lpstr>'DATOS PROYECTO'!Área_de_impresión</vt:lpstr>
      <vt:lpstr>'DATOS PROYECTO (2)'!Área_de_impresión</vt:lpstr>
      <vt:lpstr>Capitulos</vt:lpstr>
      <vt:lpstr>Cod2TiposInverAgro</vt:lpstr>
      <vt:lpstr>Cod2TiposInverNoAgro</vt:lpstr>
      <vt:lpstr>CodResolucion</vt:lpstr>
      <vt:lpstr>CodsCNAE</vt:lpstr>
      <vt:lpstr>CodsIntegerCNAE</vt:lpstr>
      <vt:lpstr>CodsMunicipios</vt:lpstr>
      <vt:lpstr>CodTiposInverAgro</vt:lpstr>
      <vt:lpstr>CodTiposInverNoAgro</vt:lpstr>
      <vt:lpstr>ComboCodCNAE</vt:lpstr>
      <vt:lpstr>ComboCodResolucion</vt:lpstr>
      <vt:lpstr>ComboDescriCNAE</vt:lpstr>
      <vt:lpstr>ComboDescripcionesProductos</vt:lpstr>
      <vt:lpstr>ComboMunicipios</vt:lpstr>
      <vt:lpstr>ConcatenadoCNAES</vt:lpstr>
      <vt:lpstr>DescriCNAE</vt:lpstr>
      <vt:lpstr>DescripcionesProductos</vt:lpstr>
      <vt:lpstr>FecFinInverAGRO</vt:lpstr>
      <vt:lpstr>FecFinInverPYMES</vt:lpstr>
      <vt:lpstr>FraseLinea29AGRO</vt:lpstr>
      <vt:lpstr>FraseLinea29PYMES</vt:lpstr>
      <vt:lpstr>fraseLinea35AGRO</vt:lpstr>
      <vt:lpstr>fraseLinea35PYME</vt:lpstr>
      <vt:lpstr>fraseLinea36AGRO</vt:lpstr>
      <vt:lpstr>fraseLinea36PYME</vt:lpstr>
      <vt:lpstr>fraseLinea40AGRO</vt:lpstr>
      <vt:lpstr>fraseLinea40PYME</vt:lpstr>
      <vt:lpstr>FrasePieDatosEmpresaA</vt:lpstr>
      <vt:lpstr>FrasePieDatosEmpresaN</vt:lpstr>
      <vt:lpstr>FrasePlantillaEmpresaAgro</vt:lpstr>
      <vt:lpstr>FrasePlantillaEmpresaNoAgro</vt:lpstr>
      <vt:lpstr>LeyendaAgro</vt:lpstr>
      <vt:lpstr>LeyendaNoAgro</vt:lpstr>
      <vt:lpstr>Municipios</vt:lpstr>
      <vt:lpstr>NotasAgro</vt:lpstr>
      <vt:lpstr>NotasNoAgro</vt:lpstr>
      <vt:lpstr>Partidas</vt:lpstr>
      <vt:lpstr>TamañoEmpresa</vt:lpstr>
      <vt:lpstr>TamañoEmpresaAGRO</vt:lpstr>
      <vt:lpstr>TamañoEmpresaNOAGRO</vt:lpstr>
      <vt:lpstr>TiposCooperativas</vt:lpstr>
      <vt:lpstr>TiposCooperativas1</vt:lpstr>
      <vt:lpstr>TiposCooperativas2</vt:lpstr>
      <vt:lpstr>TiposInverAgro</vt:lpstr>
      <vt:lpstr>TiposInverNoAgro</vt:lpstr>
      <vt:lpstr>'DATOS EMPRESA (2)'!Títulos_a_imprimir</vt:lpstr>
      <vt:lpstr>'DATOS PROYECTO'!Títulos_a_imprimir</vt:lpstr>
      <vt:lpstr>'DATOS PROYECTO (2)'!Títulos_a_imprimir</vt:lpstr>
      <vt:lpstr>ValoresCheck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Marín Ederra, Luis (Servicio de Fomento de la Industria)</dc:creator>
  <cp:lastModifiedBy>X056294</cp:lastModifiedBy>
  <cp:lastPrinted>2019-09-16T08:20:58Z</cp:lastPrinted>
  <dcterms:created xsi:type="dcterms:W3CDTF">2000-08-04T08:29:45Z</dcterms:created>
  <dcterms:modified xsi:type="dcterms:W3CDTF">2022-05-24T09:03:37Z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calidad">
    <vt:lpwstr>4</vt:lpwstr>
  </property>
  <property fmtid="{D5CDD505-2E9C-101B-9397-08002B2CF9AE}" pid="3" name="Descripción del documento">
    <vt:lpwstr/>
  </property>
  <property fmtid="{D5CDD505-2E9C-101B-9397-08002B2CF9AE}" pid="4" name="Proceso antiguo0">
    <vt:lpwstr>28</vt:lpwstr>
  </property>
  <property fmtid="{D5CDD505-2E9C-101B-9397-08002B2CF9AE}" pid="5" name="ContentType">
    <vt:lpwstr>Documentación de Calidad</vt:lpwstr>
  </property>
  <property fmtid="{D5CDD505-2E9C-101B-9397-08002B2CF9AE}" pid="6" name="Procesos">
    <vt:lpwstr>0</vt:lpwstr>
  </property>
  <property fmtid="{D5CDD505-2E9C-101B-9397-08002B2CF9AE}" pid="7" name="Documentos asociados">
    <vt:lpwstr/>
  </property>
</Properties>
</file>