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 Procesos\2023\05 MRR Investigo\"/>
    </mc:Choice>
  </mc:AlternateContent>
  <bookViews>
    <workbookView xWindow="0" yWindow="0" windowWidth="1335" windowHeight="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5" i="1" l="1"/>
  <c r="M55" i="1"/>
  <c r="L55" i="1"/>
  <c r="N53" i="1"/>
  <c r="N54" i="1"/>
  <c r="M53" i="1"/>
  <c r="M54" i="1"/>
  <c r="L53" i="1"/>
  <c r="L54" i="1"/>
  <c r="N5" i="1" l="1"/>
  <c r="M5" i="1"/>
  <c r="L5" i="1"/>
  <c r="N2" i="1"/>
  <c r="N6" i="1" l="1"/>
  <c r="N7" i="1" s="1"/>
  <c r="N8" i="1" s="1"/>
  <c r="N9" i="1" s="1"/>
  <c r="N10" i="1" s="1"/>
  <c r="N11" i="1" s="1"/>
  <c r="N12" i="1" s="1"/>
  <c r="N13" i="1" s="1"/>
  <c r="N14" i="1" s="1"/>
  <c r="N15" i="1" s="1"/>
  <c r="N16" i="1" s="1"/>
  <c r="N17" i="1" s="1"/>
  <c r="N18" i="1" s="1"/>
  <c r="N19" i="1" s="1"/>
  <c r="N20" i="1" s="1"/>
  <c r="N21" i="1" s="1"/>
  <c r="N22" i="1" s="1"/>
  <c r="N23" i="1" s="1"/>
  <c r="N24" i="1" s="1"/>
  <c r="N25" i="1" s="1"/>
  <c r="N26" i="1" s="1"/>
  <c r="N27" i="1" s="1"/>
  <c r="N28" i="1" s="1"/>
  <c r="N29" i="1" s="1"/>
  <c r="N30" i="1" s="1"/>
  <c r="N31" i="1" s="1"/>
  <c r="N32" i="1" s="1"/>
  <c r="N33" i="1" s="1"/>
  <c r="N34" i="1" s="1"/>
  <c r="N35" i="1" s="1"/>
  <c r="N36" i="1" s="1"/>
  <c r="N37" i="1" s="1"/>
  <c r="N38" i="1" s="1"/>
  <c r="N39" i="1" s="1"/>
  <c r="N40" i="1" s="1"/>
  <c r="N41" i="1" s="1"/>
  <c r="N42" i="1" s="1"/>
  <c r="N43" i="1" s="1"/>
  <c r="N44" i="1" s="1"/>
  <c r="N45" i="1" s="1"/>
  <c r="N46" i="1" s="1"/>
  <c r="N47" i="1" s="1"/>
  <c r="N48" i="1" s="1"/>
  <c r="N49" i="1" s="1"/>
  <c r="N50" i="1" s="1"/>
  <c r="N51" i="1" s="1"/>
  <c r="N52" i="1" s="1"/>
  <c r="M6" i="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L6" i="1"/>
  <c r="L7" i="1" s="1"/>
  <c r="L8" i="1" s="1"/>
  <c r="L9" i="1" s="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alcChain>
</file>

<file path=xl/sharedStrings.xml><?xml version="1.0" encoding="utf-8"?>
<sst xmlns="http://schemas.openxmlformats.org/spreadsheetml/2006/main" count="457" uniqueCount="202">
  <si>
    <t>Fecha actualización:</t>
  </si>
  <si>
    <t>Entidad
solicitante</t>
  </si>
  <si>
    <t>Fecha
de
solicitud</t>
  </si>
  <si>
    <t>Nº
expediente</t>
  </si>
  <si>
    <t>UNIVERSIDAD DE NAVARRA</t>
  </si>
  <si>
    <t>UNIVERSIDAD PÚBLICA DE NAVARRA</t>
  </si>
  <si>
    <t>No</t>
  </si>
  <si>
    <t>Si (1)</t>
  </si>
  <si>
    <t>Estado
de la
solicitud</t>
  </si>
  <si>
    <t>Título actividad</t>
  </si>
  <si>
    <t>Si (2)</t>
  </si>
  <si>
    <t>Si (3)</t>
  </si>
  <si>
    <t>Si (4)</t>
  </si>
  <si>
    <t>FUNDACION PARA LA INVESTIGACIÓN MÉDICA APLICADA</t>
  </si>
  <si>
    <t>Si (5)</t>
  </si>
  <si>
    <t>DISPONIBLE TRAS CONCESIONES</t>
  </si>
  <si>
    <t>FUNDACION PUBLICA MIGUEL SERVET</t>
  </si>
  <si>
    <t>0011-4001-2023-000007</t>
  </si>
  <si>
    <t>0011-4001-2023-000008</t>
  </si>
  <si>
    <t>0011-4001-2023-000012</t>
  </si>
  <si>
    <t>0011-4001-2023-000014</t>
  </si>
  <si>
    <t>0011-4001-2023-000016</t>
  </si>
  <si>
    <t>0011-4001-2023-000017</t>
  </si>
  <si>
    <t>0011-4001-2023-000019</t>
  </si>
  <si>
    <t>0011-4001-2023-000020</t>
  </si>
  <si>
    <t>0011-4001-2023-000021</t>
  </si>
  <si>
    <t>0011-4001-2023-000022</t>
  </si>
  <si>
    <t>Gestión y coordinación del personal de proyectos de I +D</t>
  </si>
  <si>
    <t>Resto</t>
  </si>
  <si>
    <t>Nuevas estrategias terapéuticas para tumores KRAS mutantes</t>
  </si>
  <si>
    <t>FUNDACIÓN ADITECH</t>
  </si>
  <si>
    <t>Preparación de muestras procedentes de fluídos y/o tejido cerebral y Realización de técnicas de Biología Molecular</t>
  </si>
  <si>
    <t>Apoyo a la investigación en enfermedades neuromusculares y neurodegenerativas</t>
  </si>
  <si>
    <t>Etiquetado verde</t>
  </si>
  <si>
    <t>Etiquetado digital</t>
  </si>
  <si>
    <t>Desarrollo de un método para la cuantificación del sangrado de la cola en modelos murinos</t>
  </si>
  <si>
    <t>Desarrollo de un rinoflujómetro para el diagnóstico de la obstrucción nasal y la administración de un tratamiento personalizado</t>
  </si>
  <si>
    <t>Estrategias de mejora de la inmunoterapia antitumoral para cáncer de pulmón y de ovario</t>
  </si>
  <si>
    <t>Estudio de mecanismos de resistencia y nuevas terapias en cáncer de páncreas</t>
  </si>
  <si>
    <t>0011-4001-2023-000025</t>
  </si>
  <si>
    <t>FUNDACIÓN CENER-CIEMAT</t>
  </si>
  <si>
    <t>0011-4001-2023-000027</t>
  </si>
  <si>
    <t>Estudio de tejidos cardiacos humanos ingenierizados con genómica avanzada: análisis bioinformático</t>
  </si>
  <si>
    <t>Uso de asociaciones planta - microorganismos "recolectores" de amoniaco en ambientes con alta contaminación atmosférica por nitrógeno</t>
  </si>
  <si>
    <t>Disección de mecanismos moleculares asociados a la infección de quemado del arroz causada por el hongo Magnaporthe oryzae</t>
  </si>
  <si>
    <t>Identificación y desarrollo de estrategias de neuroprotección para el tratamiento de la enfermedad de Parkinson</t>
  </si>
  <si>
    <t>INTEGRA-FV – INTEGRAción de nuevos materiales en dispositivos FotoVoltaicos</t>
  </si>
  <si>
    <t>0011-4001-2023-000028</t>
  </si>
  <si>
    <t>Modelos predictivos de enfermedades neurodegenerativas</t>
  </si>
  <si>
    <t>Presupuesto de la convocatoria (€):</t>
  </si>
  <si>
    <r>
      <t xml:space="preserve">Presupuesto
disponible tras concesiones </t>
    </r>
    <r>
      <rPr>
        <sz val="11"/>
        <color theme="1"/>
        <rFont val="Calibri"/>
        <family val="2"/>
        <scheme val="minor"/>
      </rPr>
      <t>"Etiquetado verde"</t>
    </r>
    <r>
      <rPr>
        <b/>
        <sz val="11"/>
        <color theme="1"/>
        <rFont val="Calibri"/>
        <family val="2"/>
        <scheme val="minor"/>
      </rPr>
      <t xml:space="preserve">
(€)</t>
    </r>
  </si>
  <si>
    <r>
      <t xml:space="preserve">Presupuesto
disponible tras concesiones </t>
    </r>
    <r>
      <rPr>
        <sz val="11"/>
        <color theme="1"/>
        <rFont val="Calibri"/>
        <family val="2"/>
        <scheme val="minor"/>
      </rPr>
      <t>"Etiquetado digital"</t>
    </r>
    <r>
      <rPr>
        <b/>
        <sz val="11"/>
        <color theme="1"/>
        <rFont val="Calibri"/>
        <family val="2"/>
        <scheme val="minor"/>
      </rPr>
      <t xml:space="preserve">
(€)</t>
    </r>
  </si>
  <si>
    <r>
      <t xml:space="preserve">Presupuesto
disponible tras concesiones </t>
    </r>
    <r>
      <rPr>
        <sz val="11"/>
        <color theme="1"/>
        <rFont val="Calibri"/>
        <family val="2"/>
        <scheme val="minor"/>
      </rPr>
      <t>"Resto"</t>
    </r>
    <r>
      <rPr>
        <b/>
        <sz val="11"/>
        <color theme="1"/>
        <rFont val="Calibri"/>
        <family val="2"/>
        <scheme val="minor"/>
      </rPr>
      <t xml:space="preserve">
(€)</t>
    </r>
  </si>
  <si>
    <t>PROGRAMA MRR INVESTIGO 2023</t>
  </si>
  <si>
    <t>0011-4001-2023-000030</t>
  </si>
  <si>
    <t>FUNDACIÓN PUBLICA MIGUEL SERVET</t>
  </si>
  <si>
    <t>0011-4001-2023-000032</t>
  </si>
  <si>
    <t>Nanopartículas de zeína para la administración oral de infliximab en el tratamiento de enfermedad inflamatoria intestinal</t>
  </si>
  <si>
    <t>Análisis mediante técnicas patológicas, moleculares e inmunohistoquímicas de nuevos biomarcadores en cáncer ginecológico</t>
  </si>
  <si>
    <t>0011-4001-2023-000033</t>
  </si>
  <si>
    <t>ASOCIACIÓN DAÑO CEREBRAL DE NAVARRA</t>
  </si>
  <si>
    <t>Desarrollo de un sistema inteligente y low-cost para la evaluación de movimento de la extremidad superior. Aplicación en la rehabilitación personalizada de pacientes que han sufrido un accidente cerebro vascular</t>
  </si>
  <si>
    <t>Personal de apoyo a la investigación a conceder/ en concesión
(máx. 6)</t>
  </si>
  <si>
    <t>0011-4001-2023-000034</t>
  </si>
  <si>
    <t>NASERTIC, SAU</t>
  </si>
  <si>
    <t>Desarrollo de procedimientos bioinformáticos y de computación avanzada para el análisis de datos ómicos</t>
  </si>
  <si>
    <t>0011-4001-2023-000035</t>
  </si>
  <si>
    <t>Diseño y puesta a punto de procedimientos operativos de laboratorio para secuenciación NGS y Medicina Personalizada</t>
  </si>
  <si>
    <t>Segundo periodo 12 meses</t>
  </si>
  <si>
    <t>Concedida</t>
  </si>
  <si>
    <t>Si</t>
  </si>
  <si>
    <t>0011-4001-2023-000037</t>
  </si>
  <si>
    <t>0011-4001-2023-000038</t>
  </si>
  <si>
    <t>ASOCIACION CLUSTER DE ENERGIA EOLICA DE NAVARRA</t>
  </si>
  <si>
    <t>97E/2023</t>
  </si>
  <si>
    <t>2 de mayo</t>
  </si>
  <si>
    <t>96E/2023</t>
  </si>
  <si>
    <t>100E/2023</t>
  </si>
  <si>
    <t>98E/2023</t>
  </si>
  <si>
    <t>85E/2023</t>
  </si>
  <si>
    <t>84E/2023</t>
  </si>
  <si>
    <t>89E/2023</t>
  </si>
  <si>
    <t>88E/2023</t>
  </si>
  <si>
    <t>87E/2023</t>
  </si>
  <si>
    <t>90E/2023</t>
  </si>
  <si>
    <t>Proyecto de investigación sobre la enseñanza de las ciencias en la etapa escolar de Primaria en Navarra y otras comunidades</t>
  </si>
  <si>
    <t>Estudio del impacto del nuevo marco normativo y de las nuevas tecnologías emergentes en el tejido industrial renovable y en la política de sostenibilidad</t>
  </si>
  <si>
    <t>91E/2023</t>
  </si>
  <si>
    <t>116E/2023</t>
  </si>
  <si>
    <t>5 de mayo</t>
  </si>
  <si>
    <t>114E/2023</t>
  </si>
  <si>
    <t>118E/2023</t>
  </si>
  <si>
    <t>119E/2023</t>
  </si>
  <si>
    <t>115E/2023</t>
  </si>
  <si>
    <t>0011-4001-2023-000040</t>
  </si>
  <si>
    <t>Desarrollo de la metodología para incorporar los efectos de las cargas aerodinámicas sobre aerogeneradores e hidrodinámicas sobre una plataforma flotante</t>
  </si>
  <si>
    <t>Investigación y desarrollo territorial: la ciudad vascónica y romana de Santa Criz de Eslava como producto de turismo sostenible</t>
  </si>
  <si>
    <t>0011-4001-2023-000042</t>
  </si>
  <si>
    <t>Bioinformático para el manejo de datos biológicos procedentes de diversas técnicas ómicas: metagenómica, metabolómica, genómica y miRNAómica</t>
  </si>
  <si>
    <t>0011-4001-2023-000044</t>
  </si>
  <si>
    <t>Limpieza de la base de datos de registros de contaminación atmosférica y desarrollo de modelos basados en tecnologías emergentes (inteligencia artificial) para controlar y prevenir la contaminación atmosférica</t>
  </si>
  <si>
    <t>0011-4001-2023-000045</t>
  </si>
  <si>
    <t>Investigador post-doctoral para desarrollar proyectos de investigación en el área de la Nutrición y Metabolismo Molecular</t>
  </si>
  <si>
    <t>0011-4001-2023-000046</t>
  </si>
  <si>
    <t>Puesta a punto de métodos de evaluación de la genotoxicidad y evaluación de la genotoxicidad de diversos compuestos químicos</t>
  </si>
  <si>
    <t>0011-4001-2023-000047</t>
  </si>
  <si>
    <t>0011-4001-2023-000048</t>
  </si>
  <si>
    <t>Monitorización y valoración de mecanismos de resistencia a herbicidas de diferentes poblaciones de la mala hierba Amaranthus palmeri</t>
  </si>
  <si>
    <t>0011-4001-2023-000049</t>
  </si>
  <si>
    <t>Producción sostenible de “Hortalizas Saludables”, Cero acumulación de nitratos, Cero riesgo para la salud humana</t>
  </si>
  <si>
    <t>0011-4001-2023-000050</t>
  </si>
  <si>
    <t>CS CENTRO STIRLING, S. COOP</t>
  </si>
  <si>
    <t>Especialista en estudios de industrialización de impresión funcional</t>
  </si>
  <si>
    <t>0011-4001-2023-000051</t>
  </si>
  <si>
    <t>Labores de apoyo a las actividades de I+D+i: gestión de proyectos</t>
  </si>
  <si>
    <t>143E/2023</t>
  </si>
  <si>
    <t>24 de mayo</t>
  </si>
  <si>
    <t>0011-4001-2023-000052</t>
  </si>
  <si>
    <t>CNTA CENTRO NACIONAL DE TECNOLOGÍA Y SEGURIDAD ALIMENTARIA</t>
  </si>
  <si>
    <t>Participación en las tareas en Planta Piloto de los proyectos de I+D que haya en ejecución</t>
  </si>
  <si>
    <t>0011-4001-2023-000054</t>
  </si>
  <si>
    <t>FUNDACIÓN I+D AUTONOMÍA Y MECATRÓNICA</t>
  </si>
  <si>
    <t>Desarrollo de arquitecturas cloud y edge para el despliegue y productización de soluciones de
aprendizaje continuo basadas en IA para sistemas IoT y procesos industriales</t>
  </si>
  <si>
    <t>Abonada</t>
  </si>
  <si>
    <t>167E/2023</t>
  </si>
  <si>
    <t>14 de junio</t>
  </si>
  <si>
    <t>166E/2023</t>
  </si>
  <si>
    <t>168E/2023</t>
  </si>
  <si>
    <t>169E/2023</t>
  </si>
  <si>
    <t>Nº 
de Resolución de concesión</t>
  </si>
  <si>
    <t>Fecha
de
Resolución de concesión</t>
  </si>
  <si>
    <t>5 de julio</t>
  </si>
  <si>
    <t>249E/2023</t>
  </si>
  <si>
    <t>247E/2023</t>
  </si>
  <si>
    <t>246E/2023</t>
  </si>
  <si>
    <t>250E/2023</t>
  </si>
  <si>
    <t>251E/2023</t>
  </si>
  <si>
    <t>252E/2023</t>
  </si>
  <si>
    <t>0011-4001-2023-000055</t>
  </si>
  <si>
    <t>IED RESEARCH</t>
  </si>
  <si>
    <t>IED-INVESTIGO-02 Sistemas embebidos de altas prestaciones en dispositivos electrónicos de bajo coste.</t>
  </si>
  <si>
    <t>0011-4001-2023-000056</t>
  </si>
  <si>
    <t>Técnico de investigación (Formación profesional de grado superior) con experiencia previa en técnicas de cultivos celulares y biología molecular</t>
  </si>
  <si>
    <t>201E/2023</t>
  </si>
  <si>
    <t>23 de junio</t>
  </si>
  <si>
    <t>202E/2023</t>
  </si>
  <si>
    <t>206E/2023</t>
  </si>
  <si>
    <r>
      <t xml:space="preserve">Ámbito a conceder/
concedido
</t>
    </r>
    <r>
      <rPr>
        <sz val="11"/>
        <color theme="1"/>
        <rFont val="Calibri"/>
        <family val="2"/>
        <scheme val="minor"/>
      </rPr>
      <t>(etiquetado verde, etiquetado digital o resto)</t>
    </r>
  </si>
  <si>
    <t>Importe
ayuda a conceder/ concedida 
(€)</t>
  </si>
  <si>
    <t>0011-4001-2023-000057</t>
  </si>
  <si>
    <t>Evaluación de la genotoxicidad y puesta a punto de métodos para la evaluación in vitro del potencial carcinógeno de compuestos químicos</t>
  </si>
  <si>
    <t>0011-4001-2023-000058</t>
  </si>
  <si>
    <t>CLAVNA</t>
  </si>
  <si>
    <t>Desarrollo de un nuevo modelo de catering sostenible especializado en rodajes de cine y televisión.</t>
  </si>
  <si>
    <t>0011-4001-2023-000059</t>
  </si>
  <si>
    <t>Técnico de investigación con formación superior en Análisis de Laboratorio y Control de Calidad, que se ocupará del desarrollo y realización de métodos analíticos para la determinación de contaminantes en matrices medioambientales (aguas, suelos, residuos, gases).</t>
  </si>
  <si>
    <t>0011-4001-2023-000060</t>
  </si>
  <si>
    <t>0011-4001-2023-000061</t>
  </si>
  <si>
    <t>Estudio sobre eficacia de estrategias para comunicar los desafíos ambientales a través de redes sociales</t>
  </si>
  <si>
    <t>319E/2023</t>
  </si>
  <si>
    <t>2 de agosto</t>
  </si>
  <si>
    <t>321E/2023</t>
  </si>
  <si>
    <t>323E/2023</t>
  </si>
  <si>
    <t>322E/2023</t>
  </si>
  <si>
    <t>Propuesta concesión</t>
  </si>
  <si>
    <t>320E/2023</t>
  </si>
  <si>
    <t>317E/2023</t>
  </si>
  <si>
    <t>0011-4001-2023-000062</t>
  </si>
  <si>
    <t>ASOCIACION CLUSTER AUDIOVISUAL DE NAVARRA</t>
  </si>
  <si>
    <t>Investigación de mercados y estados del arte de los ultimos avances tecnológicos relacionados con le sector salud y la industria audiovisual, para el proyecto “MiraSalud” sobre diseño de contenidos audiovisuales y desarrollos tecnológicos relacionados al área de la salud.</t>
  </si>
  <si>
    <t>0011-4001-2023-000063</t>
  </si>
  <si>
    <t>ASOCIACIÓN DE LA INDUSTRIA NAVARRA</t>
  </si>
  <si>
    <t>Selección de materiales y diseño y realización de procesos de impresión 3D de los mismos para aplicaciones en el ámbito biomédico.</t>
  </si>
  <si>
    <t>0011-4001-2023-000064</t>
  </si>
  <si>
    <t>Puesta a punto de metodologías de análisis.Validación experimental en diferentes tipos de aguas de consumo.Asumir un compromiso de vigilancia tecnológica.</t>
  </si>
  <si>
    <t>0011-4001-2023-000065</t>
  </si>
  <si>
    <t>Se aplicarán herramientas de inteligencia artificial para el minado de grandes conjuntos de datos de secuenciación de célula única para adquirir una visión holística de los mecanismos regulatorios de los síndromes mielodisplásticos (SMD) a una resolución jamas alcanzada, generando así el primer atlas funcional de esta enfermedad.</t>
  </si>
  <si>
    <t>0011-4001-2023-000066</t>
  </si>
  <si>
    <t xml:space="preserve">Implementación de los principios FAIR (Findable, Accessible, Interoperable and Reusable data) para la gestión y administración de datos científicos generados en las actividades de I+D delInstituto BIOMA. Digitalización de datos científicos recogidos en campo mediante el desarrollo e implementación de aplicaciones de la industria 4.0. </t>
  </si>
  <si>
    <t>357E/2023</t>
  </si>
  <si>
    <t>17 de agosto</t>
  </si>
  <si>
    <t>352E/2023</t>
  </si>
  <si>
    <t>375E/2023</t>
  </si>
  <si>
    <t>377E/2023</t>
  </si>
  <si>
    <t>378E/2023</t>
  </si>
  <si>
    <t>379E/2023</t>
  </si>
  <si>
    <t>23 de agosto</t>
  </si>
  <si>
    <t>24 de agosto</t>
  </si>
  <si>
    <t>0011-4001-2023-000068</t>
  </si>
  <si>
    <t>0011-4001-2023-000071</t>
  </si>
  <si>
    <t>0011-4001-2023-000072</t>
  </si>
  <si>
    <t>0011-4001-2023-000073</t>
  </si>
  <si>
    <t>Evaluación in vitro de inestabilidad genética y capacidad de transformación celular como biomarcadores de compuesto carcinógenos no genotóxicos</t>
  </si>
  <si>
    <t>NO</t>
  </si>
  <si>
    <t>Validación in vitro e in vivo de receptores de células T específicos de tumores identificados mediante firmas moleculares.</t>
  </si>
  <si>
    <t xml:space="preserve">Preprocesamiento, limpieza e ingeniería de datos. Análisis estadístico y desarrollo de modelos basados en inteligencia artificial. </t>
  </si>
  <si>
    <t>Preprocesamiento, limpieza e ingeniería de datos. Desarrollo de nuevos métodos para arreglar sesgos en los datos y alcanzar la equidad algorítmica.</t>
  </si>
  <si>
    <t>0011-4001-2023-000074</t>
  </si>
  <si>
    <t>0011-4001-2023-000075</t>
  </si>
  <si>
    <t>NAIR CENTER</t>
  </si>
  <si>
    <t>Investigación del comportamiento de consumidores al adoptar y utilizar apps móviles relacionadas con la salud usando Big Data</t>
  </si>
  <si>
    <t>Desarrollo de herramientas de análisis de imagen e inteligencia artificial para el análisis espacial de interacciones entre células TCR-T y células tumorales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</si>
</sst>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right style="thin">
        <color auto="1"/>
      </right>
      <top/>
      <bottom/>
      <diagonal/>
    </border>
  </borders>
  <cellStyleXfs count="1">
    <xf numFmtId="0" fontId="0" fillId="0" borderId="0"/>
  </cellStyleXfs>
  <cellXfs count="45">
    <xf numFmtId="0" fontId="0" fillId="0" borderId="0" xfId="0"/>
    <xf numFmtId="14" fontId="0" fillId="0" borderId="0" xfId="0" applyNumberFormat="1"/>
    <xf numFmtId="0" fontId="0" fillId="0" borderId="1" xfId="0" applyBorder="1" applyAlignment="1">
      <alignment vertical="top"/>
    </xf>
    <xf numFmtId="4" fontId="0" fillId="0" borderId="1" xfId="0" applyNumberFormat="1" applyBorder="1" applyAlignment="1">
      <alignment horizontal="right" vertical="top"/>
    </xf>
    <xf numFmtId="0" fontId="0" fillId="0" borderId="1" xfId="0" applyBorder="1" applyAlignment="1">
      <alignment horizontal="center" vertical="top"/>
    </xf>
    <xf numFmtId="14" fontId="0" fillId="0" borderId="1" xfId="0" applyNumberFormat="1" applyBorder="1" applyAlignment="1">
      <alignment vertical="top"/>
    </xf>
    <xf numFmtId="4" fontId="0" fillId="0" borderId="1" xfId="0" applyNumberFormat="1" applyFill="1" applyBorder="1" applyAlignment="1">
      <alignment horizontal="right" vertical="top"/>
    </xf>
    <xf numFmtId="0" fontId="0" fillId="0" borderId="1" xfId="0" applyFill="1" applyBorder="1" applyAlignment="1">
      <alignment vertical="top" wrapText="1"/>
    </xf>
    <xf numFmtId="0" fontId="0" fillId="0" borderId="1" xfId="0" applyFont="1" applyBorder="1" applyAlignment="1">
      <alignment vertical="top" wrapText="1"/>
    </xf>
    <xf numFmtId="0" fontId="0" fillId="0" borderId="1" xfId="0" applyBorder="1" applyAlignment="1">
      <alignment horizontal="center" vertical="top" wrapText="1"/>
    </xf>
    <xf numFmtId="14" fontId="0" fillId="0" borderId="1" xfId="0" applyNumberFormat="1" applyFill="1" applyBorder="1" applyAlignment="1">
      <alignment horizontal="center" vertical="top"/>
    </xf>
    <xf numFmtId="0" fontId="0" fillId="0" borderId="1" xfId="0" applyFont="1" applyFill="1" applyBorder="1" applyAlignment="1">
      <alignment vertical="top" wrapText="1"/>
    </xf>
    <xf numFmtId="0" fontId="0" fillId="0" borderId="1" xfId="0" applyFill="1" applyBorder="1" applyAlignment="1">
      <alignment horizontal="center" vertical="top"/>
    </xf>
    <xf numFmtId="0" fontId="0" fillId="0" borderId="1" xfId="0" applyFill="1" applyBorder="1" applyAlignment="1">
      <alignment vertical="top"/>
    </xf>
    <xf numFmtId="14" fontId="0" fillId="0" borderId="1" xfId="0" applyNumberFormat="1" applyFill="1" applyBorder="1" applyAlignment="1">
      <alignment vertical="top"/>
    </xf>
    <xf numFmtId="16" fontId="0" fillId="0" borderId="0" xfId="0" applyNumberFormat="1"/>
    <xf numFmtId="0" fontId="1" fillId="0" borderId="0" xfId="0" applyFont="1"/>
    <xf numFmtId="0" fontId="0" fillId="0" borderId="1" xfId="0" applyFill="1" applyBorder="1" applyAlignment="1">
      <alignment horizontal="center" vertical="top" wrapText="1"/>
    </xf>
    <xf numFmtId="0" fontId="1" fillId="3" borderId="1" xfId="0" applyFont="1" applyFill="1" applyBorder="1" applyAlignment="1">
      <alignment horizontal="center" vertical="top" wrapText="1"/>
    </xf>
    <xf numFmtId="0" fontId="1" fillId="4" borderId="1" xfId="0" applyFont="1" applyFill="1" applyBorder="1" applyAlignment="1">
      <alignment horizontal="center" vertical="top" wrapText="1"/>
    </xf>
    <xf numFmtId="4" fontId="1" fillId="4" borderId="3" xfId="0" applyNumberFormat="1" applyFont="1" applyFill="1" applyBorder="1" applyAlignment="1">
      <alignment horizontal="right" vertical="top"/>
    </xf>
    <xf numFmtId="4" fontId="1" fillId="4" borderId="1" xfId="0" applyNumberFormat="1" applyFont="1" applyFill="1" applyBorder="1" applyAlignment="1">
      <alignment horizontal="right" vertical="top"/>
    </xf>
    <xf numFmtId="14" fontId="3" fillId="3" borderId="1" xfId="0" applyNumberFormat="1" applyFont="1" applyFill="1" applyBorder="1" applyAlignment="1">
      <alignment horizontal="left" vertical="top"/>
    </xf>
    <xf numFmtId="0" fontId="0" fillId="0" borderId="4" xfId="0" applyFont="1" applyBorder="1" applyAlignment="1">
      <alignment vertical="top" wrapText="1"/>
    </xf>
    <xf numFmtId="0" fontId="0" fillId="0" borderId="2" xfId="0" applyBorder="1" applyAlignment="1">
      <alignment horizontal="center" vertical="top" wrapText="1"/>
    </xf>
    <xf numFmtId="0" fontId="1" fillId="2" borderId="1" xfId="0" applyFont="1" applyFill="1" applyBorder="1" applyAlignment="1">
      <alignment horizontal="center" vertical="top" wrapText="1"/>
    </xf>
    <xf numFmtId="4" fontId="0" fillId="0" borderId="4" xfId="0" applyNumberFormat="1" applyFill="1" applyBorder="1" applyAlignment="1">
      <alignment horizontal="right" vertical="top"/>
    </xf>
    <xf numFmtId="0" fontId="0" fillId="0" borderId="0" xfId="0" applyFill="1"/>
    <xf numFmtId="14" fontId="0" fillId="0" borderId="0" xfId="0" applyNumberFormat="1" applyFill="1"/>
    <xf numFmtId="0" fontId="0" fillId="5" borderId="5" xfId="0" applyFill="1" applyBorder="1"/>
    <xf numFmtId="0" fontId="0" fillId="5" borderId="6" xfId="0" applyFill="1" applyBorder="1"/>
    <xf numFmtId="0" fontId="1" fillId="5" borderId="7" xfId="0" applyFont="1" applyFill="1" applyBorder="1" applyAlignment="1">
      <alignment horizontal="center" vertical="top" wrapText="1"/>
    </xf>
    <xf numFmtId="0" fontId="1" fillId="5" borderId="8" xfId="0" applyFont="1" applyFill="1" applyBorder="1" applyAlignment="1">
      <alignment horizontal="center" vertical="top"/>
    </xf>
    <xf numFmtId="0" fontId="0" fillId="5" borderId="9" xfId="0" applyFill="1" applyBorder="1"/>
    <xf numFmtId="0" fontId="0" fillId="5" borderId="10" xfId="0" applyFill="1" applyBorder="1"/>
    <xf numFmtId="0" fontId="1" fillId="5" borderId="11" xfId="0" applyFont="1" applyFill="1" applyBorder="1" applyAlignment="1">
      <alignment horizontal="right"/>
    </xf>
    <xf numFmtId="4" fontId="1" fillId="5" borderId="12" xfId="0" applyNumberFormat="1" applyFont="1" applyFill="1" applyBorder="1" applyAlignment="1">
      <alignment horizontal="center"/>
    </xf>
    <xf numFmtId="3" fontId="1" fillId="5" borderId="13" xfId="0" applyNumberFormat="1" applyFont="1" applyFill="1" applyBorder="1" applyAlignment="1">
      <alignment horizontal="center"/>
    </xf>
    <xf numFmtId="4" fontId="0" fillId="0" borderId="0" xfId="0" applyNumberFormat="1"/>
    <xf numFmtId="0" fontId="2" fillId="3" borderId="1" xfId="0" applyFont="1" applyFill="1" applyBorder="1" applyAlignment="1">
      <alignment horizontal="right" vertical="top"/>
    </xf>
    <xf numFmtId="0" fontId="1" fillId="2" borderId="1" xfId="0" applyFont="1" applyFill="1" applyBorder="1" applyAlignment="1">
      <alignment horizontal="center" vertical="center"/>
    </xf>
    <xf numFmtId="0" fontId="0" fillId="0" borderId="0" xfId="0" applyFill="1" applyBorder="1" applyAlignment="1">
      <alignment vertical="top"/>
    </xf>
    <xf numFmtId="0" fontId="1" fillId="0" borderId="0" xfId="0" applyFont="1" applyFill="1" applyBorder="1" applyAlignment="1">
      <alignment horizontal="right" wrapText="1"/>
    </xf>
    <xf numFmtId="0" fontId="1" fillId="0" borderId="15" xfId="0" applyFont="1" applyFill="1" applyBorder="1" applyAlignment="1">
      <alignment horizontal="right" wrapText="1"/>
    </xf>
    <xf numFmtId="4" fontId="1" fillId="0" borderId="14" xfId="0" applyNumberFormat="1" applyFont="1" applyFill="1" applyBorder="1" applyAlignment="1">
      <alignment horizontal="right" vertical="top"/>
    </xf>
  </cellXfs>
  <cellStyles count="1">
    <cellStyle name="Normal" xfId="0" builtinId="0"/>
  </cellStyles>
  <dxfs count="2">
    <dxf>
      <fill>
        <patternFill>
          <bgColor theme="9"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tabSelected="1" zoomScale="85" zoomScaleNormal="85" workbookViewId="0">
      <pane xSplit="4" ySplit="4" topLeftCell="E54" activePane="bottomRight" state="frozen"/>
      <selection pane="topRight" activeCell="E1" sqref="E1"/>
      <selection pane="bottomLeft" activeCell="A5" sqref="A5"/>
      <selection pane="bottomRight" activeCell="O61" sqref="O61"/>
    </sheetView>
  </sheetViews>
  <sheetFormatPr baseColWidth="10" defaultRowHeight="15" x14ac:dyDescent="0.25"/>
  <cols>
    <col min="1" max="1" width="21.42578125" bestFit="1" customWidth="1"/>
    <col min="2" max="2" width="10.7109375" bestFit="1" customWidth="1"/>
    <col min="3" max="3" width="26.42578125" customWidth="1"/>
    <col min="4" max="4" width="39.5703125" customWidth="1"/>
    <col min="5" max="5" width="11.5703125" customWidth="1"/>
    <col min="6" max="6" width="12.7109375" customWidth="1"/>
    <col min="7" max="7" width="12.7109375" bestFit="1" customWidth="1"/>
    <col min="8" max="8" width="14" customWidth="1"/>
    <col min="9" max="9" width="11.42578125" customWidth="1"/>
    <col min="10" max="11" width="10.7109375" bestFit="1" customWidth="1"/>
    <col min="12" max="12" width="12.140625" customWidth="1"/>
    <col min="13" max="13" width="12.140625" bestFit="1" customWidth="1"/>
    <col min="14" max="14" width="12.140625" customWidth="1"/>
    <col min="16" max="16" width="11.7109375" bestFit="1" customWidth="1"/>
  </cols>
  <sheetData>
    <row r="1" spans="1:16" ht="30" x14ac:dyDescent="0.25">
      <c r="A1" s="40" t="s">
        <v>53</v>
      </c>
      <c r="B1" s="40"/>
      <c r="C1" s="40"/>
      <c r="I1" s="29"/>
      <c r="J1" s="30"/>
      <c r="K1" s="30"/>
      <c r="L1" s="31" t="s">
        <v>33</v>
      </c>
      <c r="M1" s="31" t="s">
        <v>34</v>
      </c>
      <c r="N1" s="32" t="s">
        <v>28</v>
      </c>
    </row>
    <row r="2" spans="1:16" ht="15.75" thickBot="1" x14ac:dyDescent="0.3">
      <c r="A2" s="39" t="s">
        <v>0</v>
      </c>
      <c r="B2" s="39"/>
      <c r="C2" s="22">
        <v>45183</v>
      </c>
      <c r="I2" s="33"/>
      <c r="J2" s="34"/>
      <c r="K2" s="35" t="s">
        <v>49</v>
      </c>
      <c r="L2" s="36">
        <v>561066.64</v>
      </c>
      <c r="M2" s="36">
        <v>561066.64</v>
      </c>
      <c r="N2" s="37">
        <f>1211485.72+41736.98</f>
        <v>1253222.7</v>
      </c>
      <c r="P2" s="38"/>
    </row>
    <row r="4" spans="1:16" ht="105" x14ac:dyDescent="0.25">
      <c r="A4" s="18" t="s">
        <v>3</v>
      </c>
      <c r="B4" s="18" t="s">
        <v>2</v>
      </c>
      <c r="C4" s="18" t="s">
        <v>1</v>
      </c>
      <c r="D4" s="18" t="s">
        <v>9</v>
      </c>
      <c r="E4" s="18" t="s">
        <v>8</v>
      </c>
      <c r="F4" s="25" t="s">
        <v>68</v>
      </c>
      <c r="G4" s="19" t="s">
        <v>62</v>
      </c>
      <c r="H4" s="19" t="s">
        <v>147</v>
      </c>
      <c r="I4" s="19" t="s">
        <v>148</v>
      </c>
      <c r="J4" s="19" t="s">
        <v>129</v>
      </c>
      <c r="K4" s="19" t="s">
        <v>130</v>
      </c>
      <c r="L4" s="19" t="s">
        <v>50</v>
      </c>
      <c r="M4" s="19" t="s">
        <v>51</v>
      </c>
      <c r="N4" s="19" t="s">
        <v>52</v>
      </c>
    </row>
    <row r="5" spans="1:16" ht="45" x14ac:dyDescent="0.25">
      <c r="A5" s="13" t="s">
        <v>17</v>
      </c>
      <c r="B5" s="10">
        <v>45003</v>
      </c>
      <c r="C5" s="7" t="s">
        <v>13</v>
      </c>
      <c r="D5" s="11" t="s">
        <v>27</v>
      </c>
      <c r="E5" s="17" t="s">
        <v>123</v>
      </c>
      <c r="F5" s="4" t="s">
        <v>6</v>
      </c>
      <c r="G5" s="4" t="s">
        <v>7</v>
      </c>
      <c r="H5" s="9" t="s">
        <v>28</v>
      </c>
      <c r="I5" s="6">
        <v>33003.919999999998</v>
      </c>
      <c r="J5" s="10" t="s">
        <v>74</v>
      </c>
      <c r="K5" s="10" t="s">
        <v>75</v>
      </c>
      <c r="L5" s="20">
        <f>IF(OR(E5="Propuesta concesión",E5="Concedida",E5="Abonada"),IF(H5="Etiquetado verde",L2-I5,L2),L2)</f>
        <v>561066.64</v>
      </c>
      <c r="M5" s="21">
        <f>IF(OR(E5="Propuesta concesión",E5="Concedida",E5="Abonada"),IF(H5="Etiquetado digital",M2-I5,M2),M2)</f>
        <v>561066.64</v>
      </c>
      <c r="N5" s="21">
        <f>IF(OR(E5="Propuesta concesión",E5="Concedida",E5="Abonada"),IF(H5="Resto",N2-I5,N2),N2)</f>
        <v>1220218.78</v>
      </c>
    </row>
    <row r="6" spans="1:16" ht="45" x14ac:dyDescent="0.25">
      <c r="A6" s="13" t="s">
        <v>18</v>
      </c>
      <c r="B6" s="10">
        <v>45003</v>
      </c>
      <c r="C6" s="7" t="s">
        <v>13</v>
      </c>
      <c r="D6" s="11" t="s">
        <v>29</v>
      </c>
      <c r="E6" s="17" t="s">
        <v>123</v>
      </c>
      <c r="F6" s="4" t="s">
        <v>6</v>
      </c>
      <c r="G6" s="4" t="s">
        <v>6</v>
      </c>
      <c r="H6" s="9" t="s">
        <v>28</v>
      </c>
      <c r="I6" s="6">
        <v>33003.919999999998</v>
      </c>
      <c r="J6" s="10" t="s">
        <v>76</v>
      </c>
      <c r="K6" s="10" t="s">
        <v>75</v>
      </c>
      <c r="L6" s="20">
        <f t="shared" ref="L6:L54" si="0">IF(A6="","",IF(OR(E6="Propuesta concesión",E6="Concedida",E6="Abonada"),IF(H6="Etiquetado verde",L5-I6,L5),L5))</f>
        <v>561066.64</v>
      </c>
      <c r="M6" s="21">
        <f t="shared" ref="M6:M54" si="1">IF(A6="","",IF(OR(E6="Propuesta concesión",E6="Concedida",E6="Abonada"),IF(H6="Etiquetado digital",M5-I6,M5),M5))</f>
        <v>561066.64</v>
      </c>
      <c r="N6" s="21">
        <f t="shared" ref="N6:N54" si="2">IF(A6="","",IF(OR(E6="Propuesta concesión",E6="Concedida",E6="Abonada"),IF(H6="Resto",N5-I6,N5),N5))</f>
        <v>1187214.8600000001</v>
      </c>
    </row>
    <row r="7" spans="1:16" ht="45" x14ac:dyDescent="0.25">
      <c r="A7" s="13" t="s">
        <v>19</v>
      </c>
      <c r="B7" s="10">
        <v>45005</v>
      </c>
      <c r="C7" s="7" t="s">
        <v>16</v>
      </c>
      <c r="D7" s="11" t="s">
        <v>31</v>
      </c>
      <c r="E7" s="12" t="s">
        <v>123</v>
      </c>
      <c r="F7" s="4" t="s">
        <v>6</v>
      </c>
      <c r="G7" s="4" t="s">
        <v>6</v>
      </c>
      <c r="H7" s="9" t="s">
        <v>28</v>
      </c>
      <c r="I7" s="6">
        <v>33003.919999999998</v>
      </c>
      <c r="J7" s="10" t="s">
        <v>77</v>
      </c>
      <c r="K7" s="10" t="s">
        <v>75</v>
      </c>
      <c r="L7" s="20">
        <f t="shared" si="0"/>
        <v>561066.64</v>
      </c>
      <c r="M7" s="21">
        <f t="shared" si="1"/>
        <v>561066.64</v>
      </c>
      <c r="N7" s="21">
        <f t="shared" si="2"/>
        <v>1154210.9400000002</v>
      </c>
    </row>
    <row r="8" spans="1:16" ht="30" x14ac:dyDescent="0.25">
      <c r="A8" s="13" t="s">
        <v>20</v>
      </c>
      <c r="B8" s="10">
        <v>45005</v>
      </c>
      <c r="C8" s="7" t="s">
        <v>16</v>
      </c>
      <c r="D8" s="11" t="s">
        <v>32</v>
      </c>
      <c r="E8" s="17" t="s">
        <v>123</v>
      </c>
      <c r="F8" s="4" t="s">
        <v>6</v>
      </c>
      <c r="G8" s="4" t="s">
        <v>6</v>
      </c>
      <c r="H8" s="9" t="s">
        <v>28</v>
      </c>
      <c r="I8" s="6">
        <v>33003.919999999998</v>
      </c>
      <c r="J8" s="10" t="s">
        <v>78</v>
      </c>
      <c r="K8" s="10" t="s">
        <v>75</v>
      </c>
      <c r="L8" s="20">
        <f t="shared" si="0"/>
        <v>561066.64</v>
      </c>
      <c r="M8" s="21">
        <f t="shared" si="1"/>
        <v>561066.64</v>
      </c>
      <c r="N8" s="21">
        <f t="shared" si="2"/>
        <v>1121207.0200000003</v>
      </c>
    </row>
    <row r="9" spans="1:16" ht="45" x14ac:dyDescent="0.25">
      <c r="A9" s="13" t="s">
        <v>21</v>
      </c>
      <c r="B9" s="10">
        <v>45005</v>
      </c>
      <c r="C9" s="7" t="s">
        <v>4</v>
      </c>
      <c r="D9" s="11" t="s">
        <v>35</v>
      </c>
      <c r="E9" s="17" t="s">
        <v>123</v>
      </c>
      <c r="F9" s="4" t="s">
        <v>6</v>
      </c>
      <c r="G9" s="4" t="s">
        <v>6</v>
      </c>
      <c r="H9" s="9" t="s">
        <v>34</v>
      </c>
      <c r="I9" s="3">
        <v>33003.919999999998</v>
      </c>
      <c r="J9" s="10" t="s">
        <v>79</v>
      </c>
      <c r="K9" s="10" t="s">
        <v>75</v>
      </c>
      <c r="L9" s="20">
        <f t="shared" si="0"/>
        <v>561066.64</v>
      </c>
      <c r="M9" s="21">
        <f t="shared" si="1"/>
        <v>528062.71999999997</v>
      </c>
      <c r="N9" s="21">
        <f t="shared" si="2"/>
        <v>1121207.0200000003</v>
      </c>
    </row>
    <row r="10" spans="1:16" ht="60" x14ac:dyDescent="0.25">
      <c r="A10" s="13" t="s">
        <v>22</v>
      </c>
      <c r="B10" s="10">
        <v>45005</v>
      </c>
      <c r="C10" s="7" t="s">
        <v>4</v>
      </c>
      <c r="D10" s="11" t="s">
        <v>36</v>
      </c>
      <c r="E10" s="17" t="s">
        <v>123</v>
      </c>
      <c r="F10" s="4" t="s">
        <v>6</v>
      </c>
      <c r="G10" s="4" t="s">
        <v>6</v>
      </c>
      <c r="H10" s="9" t="s">
        <v>34</v>
      </c>
      <c r="I10" s="3">
        <v>33003.919999999998</v>
      </c>
      <c r="J10" s="10" t="s">
        <v>80</v>
      </c>
      <c r="K10" s="10" t="s">
        <v>75</v>
      </c>
      <c r="L10" s="20">
        <f t="shared" si="0"/>
        <v>561066.64</v>
      </c>
      <c r="M10" s="21">
        <f t="shared" si="1"/>
        <v>495058.8</v>
      </c>
      <c r="N10" s="21">
        <f t="shared" si="2"/>
        <v>1121207.0200000003</v>
      </c>
    </row>
    <row r="11" spans="1:16" ht="60" x14ac:dyDescent="0.25">
      <c r="A11" s="13" t="s">
        <v>23</v>
      </c>
      <c r="B11" s="10">
        <v>45006</v>
      </c>
      <c r="C11" s="7" t="s">
        <v>5</v>
      </c>
      <c r="D11" s="11" t="s">
        <v>44</v>
      </c>
      <c r="E11" s="17" t="s">
        <v>123</v>
      </c>
      <c r="F11" s="4" t="s">
        <v>6</v>
      </c>
      <c r="G11" s="4" t="s">
        <v>6</v>
      </c>
      <c r="H11" s="9" t="s">
        <v>33</v>
      </c>
      <c r="I11" s="3">
        <v>33003.919999999998</v>
      </c>
      <c r="J11" s="10" t="s">
        <v>81</v>
      </c>
      <c r="K11" s="10" t="s">
        <v>75</v>
      </c>
      <c r="L11" s="20">
        <f t="shared" si="0"/>
        <v>528062.71999999997</v>
      </c>
      <c r="M11" s="21">
        <f t="shared" si="1"/>
        <v>495058.8</v>
      </c>
      <c r="N11" s="21">
        <f t="shared" si="2"/>
        <v>1121207.0200000003</v>
      </c>
    </row>
    <row r="12" spans="1:16" ht="45" x14ac:dyDescent="0.25">
      <c r="A12" s="13" t="s">
        <v>24</v>
      </c>
      <c r="B12" s="10">
        <v>45006</v>
      </c>
      <c r="C12" s="7" t="s">
        <v>13</v>
      </c>
      <c r="D12" s="11" t="s">
        <v>37</v>
      </c>
      <c r="E12" s="17" t="s">
        <v>123</v>
      </c>
      <c r="F12" s="4" t="s">
        <v>6</v>
      </c>
      <c r="G12" s="4" t="s">
        <v>6</v>
      </c>
      <c r="H12" s="9" t="s">
        <v>28</v>
      </c>
      <c r="I12" s="3">
        <v>33003.919999999998</v>
      </c>
      <c r="J12" s="10" t="s">
        <v>82</v>
      </c>
      <c r="K12" s="10" t="s">
        <v>75</v>
      </c>
      <c r="L12" s="20">
        <f t="shared" si="0"/>
        <v>528062.71999999997</v>
      </c>
      <c r="M12" s="21">
        <f t="shared" si="1"/>
        <v>495058.8</v>
      </c>
      <c r="N12" s="21">
        <f t="shared" si="2"/>
        <v>1088203.1000000003</v>
      </c>
    </row>
    <row r="13" spans="1:16" ht="45" x14ac:dyDescent="0.25">
      <c r="A13" s="13" t="s">
        <v>25</v>
      </c>
      <c r="B13" s="10">
        <v>45006</v>
      </c>
      <c r="C13" s="7" t="s">
        <v>13</v>
      </c>
      <c r="D13" s="11" t="s">
        <v>38</v>
      </c>
      <c r="E13" s="17" t="s">
        <v>123</v>
      </c>
      <c r="F13" s="4" t="s">
        <v>6</v>
      </c>
      <c r="G13" s="4" t="s">
        <v>6</v>
      </c>
      <c r="H13" s="9" t="s">
        <v>28</v>
      </c>
      <c r="I13" s="3">
        <v>33003.919999999998</v>
      </c>
      <c r="J13" s="10" t="s">
        <v>83</v>
      </c>
      <c r="K13" s="10" t="s">
        <v>75</v>
      </c>
      <c r="L13" s="20">
        <f t="shared" si="0"/>
        <v>528062.71999999997</v>
      </c>
      <c r="M13" s="21">
        <f t="shared" si="1"/>
        <v>495058.8</v>
      </c>
      <c r="N13" s="21">
        <f t="shared" si="2"/>
        <v>1055199.1800000004</v>
      </c>
    </row>
    <row r="14" spans="1:16" ht="45" x14ac:dyDescent="0.25">
      <c r="A14" s="13" t="s">
        <v>26</v>
      </c>
      <c r="B14" s="10">
        <v>45007</v>
      </c>
      <c r="C14" s="7" t="s">
        <v>4</v>
      </c>
      <c r="D14" s="11" t="s">
        <v>45</v>
      </c>
      <c r="E14" s="17" t="s">
        <v>123</v>
      </c>
      <c r="F14" s="4" t="s">
        <v>6</v>
      </c>
      <c r="G14" s="4" t="s">
        <v>6</v>
      </c>
      <c r="H14" s="9" t="s">
        <v>28</v>
      </c>
      <c r="I14" s="3">
        <v>33003.919999999998</v>
      </c>
      <c r="J14" s="10" t="s">
        <v>84</v>
      </c>
      <c r="K14" s="10" t="s">
        <v>75</v>
      </c>
      <c r="L14" s="20">
        <f t="shared" si="0"/>
        <v>528062.71999999997</v>
      </c>
      <c r="M14" s="21">
        <f t="shared" si="1"/>
        <v>495058.8</v>
      </c>
      <c r="N14" s="21">
        <f t="shared" si="2"/>
        <v>1022195.2600000004</v>
      </c>
    </row>
    <row r="15" spans="1:16" ht="30" x14ac:dyDescent="0.25">
      <c r="A15" s="13" t="s">
        <v>39</v>
      </c>
      <c r="B15" s="10">
        <v>45012</v>
      </c>
      <c r="C15" s="7" t="s">
        <v>40</v>
      </c>
      <c r="D15" s="11" t="s">
        <v>46</v>
      </c>
      <c r="E15" s="17" t="s">
        <v>123</v>
      </c>
      <c r="F15" s="4" t="s">
        <v>6</v>
      </c>
      <c r="G15" s="4" t="s">
        <v>6</v>
      </c>
      <c r="H15" s="9" t="s">
        <v>33</v>
      </c>
      <c r="I15" s="6">
        <v>33003.919999999998</v>
      </c>
      <c r="J15" s="12" t="s">
        <v>87</v>
      </c>
      <c r="K15" s="14" t="s">
        <v>75</v>
      </c>
      <c r="L15" s="20">
        <f t="shared" si="0"/>
        <v>495058.8</v>
      </c>
      <c r="M15" s="21">
        <f t="shared" si="1"/>
        <v>495058.8</v>
      </c>
      <c r="N15" s="21">
        <f t="shared" si="2"/>
        <v>1022195.2600000004</v>
      </c>
    </row>
    <row r="16" spans="1:16" ht="60" x14ac:dyDescent="0.25">
      <c r="A16" s="13" t="s">
        <v>41</v>
      </c>
      <c r="B16" s="10">
        <v>45014</v>
      </c>
      <c r="C16" s="7" t="s">
        <v>5</v>
      </c>
      <c r="D16" s="11" t="s">
        <v>43</v>
      </c>
      <c r="E16" s="17" t="s">
        <v>123</v>
      </c>
      <c r="F16" s="4" t="s">
        <v>6</v>
      </c>
      <c r="G16" s="4" t="s">
        <v>6</v>
      </c>
      <c r="H16" s="9" t="s">
        <v>33</v>
      </c>
      <c r="I16" s="6">
        <v>33003.919999999998</v>
      </c>
      <c r="J16" s="12" t="s">
        <v>88</v>
      </c>
      <c r="K16" s="14" t="s">
        <v>89</v>
      </c>
      <c r="L16" s="20">
        <f t="shared" si="0"/>
        <v>462054.88</v>
      </c>
      <c r="M16" s="21">
        <f t="shared" si="1"/>
        <v>495058.8</v>
      </c>
      <c r="N16" s="21">
        <f t="shared" si="2"/>
        <v>1022195.2600000004</v>
      </c>
    </row>
    <row r="17" spans="1:14" ht="30" x14ac:dyDescent="0.25">
      <c r="A17" s="2" t="s">
        <v>47</v>
      </c>
      <c r="B17" s="5">
        <v>45014</v>
      </c>
      <c r="C17" s="7" t="s">
        <v>4</v>
      </c>
      <c r="D17" s="8" t="s">
        <v>48</v>
      </c>
      <c r="E17" s="17" t="s">
        <v>123</v>
      </c>
      <c r="F17" s="4" t="s">
        <v>6</v>
      </c>
      <c r="G17" s="4" t="s">
        <v>6</v>
      </c>
      <c r="H17" s="9" t="s">
        <v>34</v>
      </c>
      <c r="I17" s="6">
        <v>33003.919999999998</v>
      </c>
      <c r="J17" s="12" t="s">
        <v>90</v>
      </c>
      <c r="K17" s="14" t="s">
        <v>89</v>
      </c>
      <c r="L17" s="20">
        <f t="shared" si="0"/>
        <v>462054.88</v>
      </c>
      <c r="M17" s="21">
        <f t="shared" si="1"/>
        <v>462054.88</v>
      </c>
      <c r="N17" s="21">
        <f t="shared" si="2"/>
        <v>1022195.2600000004</v>
      </c>
    </row>
    <row r="18" spans="1:14" ht="60" x14ac:dyDescent="0.25">
      <c r="A18" s="13" t="s">
        <v>54</v>
      </c>
      <c r="B18" s="5">
        <v>45027</v>
      </c>
      <c r="C18" s="7" t="s">
        <v>55</v>
      </c>
      <c r="D18" s="23" t="s">
        <v>58</v>
      </c>
      <c r="E18" s="17" t="s">
        <v>123</v>
      </c>
      <c r="F18" s="4" t="s">
        <v>6</v>
      </c>
      <c r="G18" s="4" t="s">
        <v>6</v>
      </c>
      <c r="H18" s="24" t="s">
        <v>28</v>
      </c>
      <c r="I18" s="6">
        <v>22300.94</v>
      </c>
      <c r="J18" s="12" t="s">
        <v>91</v>
      </c>
      <c r="K18" s="14" t="s">
        <v>89</v>
      </c>
      <c r="L18" s="20">
        <f t="shared" si="0"/>
        <v>462054.88</v>
      </c>
      <c r="M18" s="21">
        <f t="shared" si="1"/>
        <v>462054.88</v>
      </c>
      <c r="N18" s="21">
        <f t="shared" si="2"/>
        <v>999894.32000000041</v>
      </c>
    </row>
    <row r="19" spans="1:14" ht="60" x14ac:dyDescent="0.25">
      <c r="A19" s="13" t="s">
        <v>56</v>
      </c>
      <c r="B19" s="5">
        <v>45030</v>
      </c>
      <c r="C19" s="7" t="s">
        <v>4</v>
      </c>
      <c r="D19" s="23" t="s">
        <v>57</v>
      </c>
      <c r="E19" s="17" t="s">
        <v>123</v>
      </c>
      <c r="F19" s="4" t="s">
        <v>6</v>
      </c>
      <c r="G19" s="4" t="s">
        <v>6</v>
      </c>
      <c r="H19" s="24" t="s">
        <v>28</v>
      </c>
      <c r="I19" s="6">
        <v>33003.919999999998</v>
      </c>
      <c r="J19" s="12" t="s">
        <v>92</v>
      </c>
      <c r="K19" s="14" t="s">
        <v>89</v>
      </c>
      <c r="L19" s="20">
        <f t="shared" si="0"/>
        <v>462054.88</v>
      </c>
      <c r="M19" s="21">
        <f t="shared" si="1"/>
        <v>462054.88</v>
      </c>
      <c r="N19" s="21">
        <f t="shared" si="2"/>
        <v>966890.40000000037</v>
      </c>
    </row>
    <row r="20" spans="1:14" ht="90" x14ac:dyDescent="0.25">
      <c r="A20" s="13" t="s">
        <v>59</v>
      </c>
      <c r="B20" s="5">
        <v>45033</v>
      </c>
      <c r="C20" s="7" t="s">
        <v>60</v>
      </c>
      <c r="D20" s="23" t="s">
        <v>61</v>
      </c>
      <c r="E20" s="17" t="s">
        <v>123</v>
      </c>
      <c r="F20" s="4" t="s">
        <v>70</v>
      </c>
      <c r="G20" s="4" t="s">
        <v>6</v>
      </c>
      <c r="H20" s="24" t="s">
        <v>28</v>
      </c>
      <c r="I20" s="6">
        <v>33003.919999999998</v>
      </c>
      <c r="J20" s="12" t="s">
        <v>93</v>
      </c>
      <c r="K20" s="14" t="s">
        <v>89</v>
      </c>
      <c r="L20" s="20">
        <f t="shared" si="0"/>
        <v>462054.88</v>
      </c>
      <c r="M20" s="21">
        <f t="shared" si="1"/>
        <v>462054.88</v>
      </c>
      <c r="N20" s="21">
        <f t="shared" si="2"/>
        <v>933886.48000000033</v>
      </c>
    </row>
    <row r="21" spans="1:14" ht="45" x14ac:dyDescent="0.25">
      <c r="A21" s="13" t="s">
        <v>63</v>
      </c>
      <c r="B21" s="5">
        <v>45034</v>
      </c>
      <c r="C21" s="7" t="s">
        <v>64</v>
      </c>
      <c r="D21" s="23" t="s">
        <v>65</v>
      </c>
      <c r="E21" s="17" t="s">
        <v>69</v>
      </c>
      <c r="F21" s="4" t="s">
        <v>6</v>
      </c>
      <c r="G21" s="4" t="s">
        <v>6</v>
      </c>
      <c r="H21" s="9" t="s">
        <v>34</v>
      </c>
      <c r="I21" s="6">
        <v>33003.919999999998</v>
      </c>
      <c r="J21" s="10" t="s">
        <v>133</v>
      </c>
      <c r="K21" s="10" t="s">
        <v>131</v>
      </c>
      <c r="L21" s="20">
        <f t="shared" si="0"/>
        <v>462054.88</v>
      </c>
      <c r="M21" s="21">
        <f t="shared" si="1"/>
        <v>429050.96</v>
      </c>
      <c r="N21" s="21">
        <f t="shared" si="2"/>
        <v>933886.48000000033</v>
      </c>
    </row>
    <row r="22" spans="1:14" ht="60" x14ac:dyDescent="0.25">
      <c r="A22" s="13" t="s">
        <v>66</v>
      </c>
      <c r="B22" s="5">
        <v>45034</v>
      </c>
      <c r="C22" s="7" t="s">
        <v>64</v>
      </c>
      <c r="D22" s="8" t="s">
        <v>67</v>
      </c>
      <c r="E22" s="17" t="s">
        <v>69</v>
      </c>
      <c r="F22" s="4" t="s">
        <v>6</v>
      </c>
      <c r="G22" s="4" t="s">
        <v>6</v>
      </c>
      <c r="H22" s="9" t="s">
        <v>34</v>
      </c>
      <c r="I22" s="6">
        <v>33003.919999999998</v>
      </c>
      <c r="J22" s="10" t="s">
        <v>134</v>
      </c>
      <c r="K22" s="10" t="s">
        <v>131</v>
      </c>
      <c r="L22" s="20">
        <f t="shared" si="0"/>
        <v>462054.88</v>
      </c>
      <c r="M22" s="21">
        <f t="shared" si="1"/>
        <v>396047.04000000004</v>
      </c>
      <c r="N22" s="21">
        <f t="shared" si="2"/>
        <v>933886.48000000033</v>
      </c>
    </row>
    <row r="23" spans="1:14" ht="60" x14ac:dyDescent="0.25">
      <c r="A23" s="13" t="s">
        <v>71</v>
      </c>
      <c r="B23" s="5">
        <v>45042</v>
      </c>
      <c r="C23" s="7" t="s">
        <v>4</v>
      </c>
      <c r="D23" s="8" t="s">
        <v>85</v>
      </c>
      <c r="E23" s="17" t="s">
        <v>69</v>
      </c>
      <c r="F23" s="4" t="s">
        <v>6</v>
      </c>
      <c r="G23" s="4" t="s">
        <v>6</v>
      </c>
      <c r="H23" s="9" t="s">
        <v>33</v>
      </c>
      <c r="I23" s="3">
        <v>33003.919999999998</v>
      </c>
      <c r="J23" s="10" t="s">
        <v>132</v>
      </c>
      <c r="K23" s="10" t="s">
        <v>131</v>
      </c>
      <c r="L23" s="20">
        <f t="shared" si="0"/>
        <v>429050.96</v>
      </c>
      <c r="M23" s="21">
        <f t="shared" si="1"/>
        <v>396047.04000000004</v>
      </c>
      <c r="N23" s="21">
        <f t="shared" si="2"/>
        <v>933886.48000000033</v>
      </c>
    </row>
    <row r="24" spans="1:14" ht="60" x14ac:dyDescent="0.25">
      <c r="A24" s="13" t="s">
        <v>72</v>
      </c>
      <c r="B24" s="5">
        <v>45043</v>
      </c>
      <c r="C24" s="7" t="s">
        <v>73</v>
      </c>
      <c r="D24" s="8" t="s">
        <v>86</v>
      </c>
      <c r="E24" s="17" t="s">
        <v>123</v>
      </c>
      <c r="F24" s="4" t="s">
        <v>6</v>
      </c>
      <c r="G24" s="4" t="s">
        <v>10</v>
      </c>
      <c r="H24" s="9" t="s">
        <v>33</v>
      </c>
      <c r="I24" s="3">
        <v>33003.919999999998</v>
      </c>
      <c r="J24" s="10" t="s">
        <v>135</v>
      </c>
      <c r="K24" s="10" t="s">
        <v>131</v>
      </c>
      <c r="L24" s="20">
        <f t="shared" si="0"/>
        <v>396047.04000000004</v>
      </c>
      <c r="M24" s="21">
        <f t="shared" si="1"/>
        <v>396047.04000000004</v>
      </c>
      <c r="N24" s="21">
        <f t="shared" si="2"/>
        <v>933886.48000000033</v>
      </c>
    </row>
    <row r="25" spans="1:14" ht="60" x14ac:dyDescent="0.25">
      <c r="A25" s="13" t="s">
        <v>94</v>
      </c>
      <c r="B25" s="5">
        <v>45057</v>
      </c>
      <c r="C25" s="7" t="s">
        <v>4</v>
      </c>
      <c r="D25" s="8" t="s">
        <v>96</v>
      </c>
      <c r="E25" s="17" t="s">
        <v>69</v>
      </c>
      <c r="F25" s="4" t="s">
        <v>6</v>
      </c>
      <c r="G25" s="12" t="s">
        <v>6</v>
      </c>
      <c r="H25" s="17" t="s">
        <v>28</v>
      </c>
      <c r="I25" s="6">
        <v>33003.919999999998</v>
      </c>
      <c r="J25" s="12" t="s">
        <v>166</v>
      </c>
      <c r="K25" s="14" t="s">
        <v>160</v>
      </c>
      <c r="L25" s="20">
        <f t="shared" si="0"/>
        <v>396047.04000000004</v>
      </c>
      <c r="M25" s="21">
        <f t="shared" si="1"/>
        <v>396047.04000000004</v>
      </c>
      <c r="N25" s="21">
        <f t="shared" si="2"/>
        <v>900882.56000000029</v>
      </c>
    </row>
    <row r="26" spans="1:14" ht="60" x14ac:dyDescent="0.25">
      <c r="A26" s="13" t="s">
        <v>97</v>
      </c>
      <c r="B26" s="5">
        <v>45061</v>
      </c>
      <c r="C26" s="7" t="s">
        <v>4</v>
      </c>
      <c r="D26" s="8" t="s">
        <v>98</v>
      </c>
      <c r="E26" s="17" t="s">
        <v>123</v>
      </c>
      <c r="F26" s="4" t="s">
        <v>70</v>
      </c>
      <c r="G26" s="4" t="s">
        <v>6</v>
      </c>
      <c r="H26" s="9" t="s">
        <v>28</v>
      </c>
      <c r="I26" s="6">
        <v>33003.919999999998</v>
      </c>
      <c r="J26" s="10" t="s">
        <v>115</v>
      </c>
      <c r="K26" s="10" t="s">
        <v>116</v>
      </c>
      <c r="L26" s="20">
        <f t="shared" si="0"/>
        <v>396047.04000000004</v>
      </c>
      <c r="M26" s="21">
        <f t="shared" si="1"/>
        <v>396047.04000000004</v>
      </c>
      <c r="N26" s="21">
        <f t="shared" si="2"/>
        <v>867878.64000000025</v>
      </c>
    </row>
    <row r="27" spans="1:14" ht="90" x14ac:dyDescent="0.25">
      <c r="A27" s="13" t="s">
        <v>99</v>
      </c>
      <c r="B27" s="14">
        <v>45065</v>
      </c>
      <c r="C27" s="7" t="s">
        <v>4</v>
      </c>
      <c r="D27" s="11" t="s">
        <v>100</v>
      </c>
      <c r="E27" s="17" t="s">
        <v>123</v>
      </c>
      <c r="F27" s="12" t="s">
        <v>70</v>
      </c>
      <c r="G27" s="12" t="s">
        <v>6</v>
      </c>
      <c r="H27" s="17" t="s">
        <v>34</v>
      </c>
      <c r="I27" s="26">
        <v>33003.919999999998</v>
      </c>
      <c r="J27" s="12" t="s">
        <v>124</v>
      </c>
      <c r="K27" s="14" t="s">
        <v>125</v>
      </c>
      <c r="L27" s="20">
        <f t="shared" si="0"/>
        <v>396047.04000000004</v>
      </c>
      <c r="M27" s="21">
        <f t="shared" si="1"/>
        <v>363043.12000000005</v>
      </c>
      <c r="N27" s="21">
        <f t="shared" si="2"/>
        <v>867878.64000000025</v>
      </c>
    </row>
    <row r="28" spans="1:14" ht="45" x14ac:dyDescent="0.25">
      <c r="A28" s="13" t="s">
        <v>101</v>
      </c>
      <c r="B28" s="14">
        <v>45068</v>
      </c>
      <c r="C28" s="7" t="s">
        <v>4</v>
      </c>
      <c r="D28" s="11" t="s">
        <v>102</v>
      </c>
      <c r="E28" s="17" t="s">
        <v>123</v>
      </c>
      <c r="F28" s="12" t="s">
        <v>70</v>
      </c>
      <c r="G28" s="12" t="s">
        <v>6</v>
      </c>
      <c r="H28" s="9" t="s">
        <v>28</v>
      </c>
      <c r="I28" s="26">
        <v>33003.919999999998</v>
      </c>
      <c r="J28" s="12" t="s">
        <v>126</v>
      </c>
      <c r="K28" s="14" t="s">
        <v>125</v>
      </c>
      <c r="L28" s="20">
        <f t="shared" si="0"/>
        <v>396047.04000000004</v>
      </c>
      <c r="M28" s="21">
        <f t="shared" si="1"/>
        <v>363043.12000000005</v>
      </c>
      <c r="N28" s="21">
        <f t="shared" si="2"/>
        <v>834874.7200000002</v>
      </c>
    </row>
    <row r="29" spans="1:14" ht="60" x14ac:dyDescent="0.25">
      <c r="A29" s="13" t="s">
        <v>103</v>
      </c>
      <c r="B29" s="14">
        <v>45070</v>
      </c>
      <c r="C29" s="7" t="s">
        <v>4</v>
      </c>
      <c r="D29" s="11" t="s">
        <v>104</v>
      </c>
      <c r="E29" s="17" t="s">
        <v>69</v>
      </c>
      <c r="F29" s="12" t="s">
        <v>70</v>
      </c>
      <c r="G29" s="12" t="s">
        <v>6</v>
      </c>
      <c r="H29" s="9" t="s">
        <v>28</v>
      </c>
      <c r="I29" s="26">
        <v>22300.94</v>
      </c>
      <c r="J29" s="12" t="s">
        <v>126</v>
      </c>
      <c r="K29" s="14" t="s">
        <v>125</v>
      </c>
      <c r="L29" s="20">
        <f t="shared" si="0"/>
        <v>396047.04000000004</v>
      </c>
      <c r="M29" s="21">
        <f t="shared" si="1"/>
        <v>363043.12000000005</v>
      </c>
      <c r="N29" s="21">
        <f t="shared" si="2"/>
        <v>812573.78000000026</v>
      </c>
    </row>
    <row r="30" spans="1:14" ht="75" x14ac:dyDescent="0.25">
      <c r="A30" s="13" t="s">
        <v>105</v>
      </c>
      <c r="B30" s="14">
        <v>45078</v>
      </c>
      <c r="C30" s="7" t="s">
        <v>5</v>
      </c>
      <c r="D30" s="11" t="s">
        <v>95</v>
      </c>
      <c r="E30" s="17" t="s">
        <v>123</v>
      </c>
      <c r="F30" s="12" t="s">
        <v>70</v>
      </c>
      <c r="G30" s="12" t="s">
        <v>6</v>
      </c>
      <c r="H30" s="17" t="s">
        <v>33</v>
      </c>
      <c r="I30" s="26">
        <v>33003.919999999998</v>
      </c>
      <c r="J30" s="12" t="s">
        <v>143</v>
      </c>
      <c r="K30" s="14" t="s">
        <v>144</v>
      </c>
      <c r="L30" s="20">
        <f t="shared" si="0"/>
        <v>363043.12000000005</v>
      </c>
      <c r="M30" s="21">
        <f t="shared" si="1"/>
        <v>363043.12000000005</v>
      </c>
      <c r="N30" s="21">
        <f t="shared" si="2"/>
        <v>812573.78000000026</v>
      </c>
    </row>
    <row r="31" spans="1:14" ht="60" x14ac:dyDescent="0.25">
      <c r="A31" s="13" t="s">
        <v>106</v>
      </c>
      <c r="B31" s="14">
        <v>45078</v>
      </c>
      <c r="C31" s="7" t="s">
        <v>5</v>
      </c>
      <c r="D31" s="11" t="s">
        <v>107</v>
      </c>
      <c r="E31" s="17" t="s">
        <v>123</v>
      </c>
      <c r="F31" s="12" t="s">
        <v>70</v>
      </c>
      <c r="G31" s="12" t="s">
        <v>6</v>
      </c>
      <c r="H31" s="17" t="s">
        <v>33</v>
      </c>
      <c r="I31" s="26">
        <v>33003.919999999998</v>
      </c>
      <c r="J31" s="12" t="s">
        <v>127</v>
      </c>
      <c r="K31" s="14" t="s">
        <v>125</v>
      </c>
      <c r="L31" s="20">
        <f t="shared" si="0"/>
        <v>330039.20000000007</v>
      </c>
      <c r="M31" s="21">
        <f t="shared" si="1"/>
        <v>363043.12000000005</v>
      </c>
      <c r="N31" s="21">
        <f t="shared" si="2"/>
        <v>812573.78000000026</v>
      </c>
    </row>
    <row r="32" spans="1:14" ht="45" x14ac:dyDescent="0.25">
      <c r="A32" s="13" t="s">
        <v>108</v>
      </c>
      <c r="B32" s="14">
        <v>45078</v>
      </c>
      <c r="C32" s="7" t="s">
        <v>5</v>
      </c>
      <c r="D32" s="11" t="s">
        <v>109</v>
      </c>
      <c r="E32" s="17" t="s">
        <v>123</v>
      </c>
      <c r="F32" s="12" t="s">
        <v>70</v>
      </c>
      <c r="G32" s="12" t="s">
        <v>6</v>
      </c>
      <c r="H32" s="9" t="s">
        <v>33</v>
      </c>
      <c r="I32" s="26">
        <v>33003.919999999998</v>
      </c>
      <c r="J32" s="12" t="s">
        <v>145</v>
      </c>
      <c r="K32" s="14" t="s">
        <v>144</v>
      </c>
      <c r="L32" s="20">
        <f t="shared" si="0"/>
        <v>297035.28000000009</v>
      </c>
      <c r="M32" s="21">
        <f t="shared" si="1"/>
        <v>363043.12000000005</v>
      </c>
      <c r="N32" s="21">
        <f t="shared" si="2"/>
        <v>812573.78000000026</v>
      </c>
    </row>
    <row r="33" spans="1:14" ht="30" x14ac:dyDescent="0.25">
      <c r="A33" s="13" t="s">
        <v>110</v>
      </c>
      <c r="B33" s="14">
        <v>45078</v>
      </c>
      <c r="C33" s="7" t="s">
        <v>111</v>
      </c>
      <c r="D33" s="11" t="s">
        <v>112</v>
      </c>
      <c r="E33" s="12" t="s">
        <v>69</v>
      </c>
      <c r="F33" s="12" t="s">
        <v>70</v>
      </c>
      <c r="G33" s="12" t="s">
        <v>6</v>
      </c>
      <c r="H33" s="17" t="s">
        <v>28</v>
      </c>
      <c r="I33" s="26">
        <v>22300.94</v>
      </c>
      <c r="J33" s="12" t="s">
        <v>128</v>
      </c>
      <c r="K33" s="14" t="s">
        <v>125</v>
      </c>
      <c r="L33" s="20">
        <f t="shared" si="0"/>
        <v>297035.28000000009</v>
      </c>
      <c r="M33" s="21">
        <f t="shared" si="1"/>
        <v>363043.12000000005</v>
      </c>
      <c r="N33" s="21">
        <f t="shared" si="2"/>
        <v>790272.84000000032</v>
      </c>
    </row>
    <row r="34" spans="1:14" ht="30" x14ac:dyDescent="0.25">
      <c r="A34" s="13" t="s">
        <v>113</v>
      </c>
      <c r="B34" s="14">
        <v>45084</v>
      </c>
      <c r="C34" s="7" t="s">
        <v>30</v>
      </c>
      <c r="D34" s="11" t="s">
        <v>114</v>
      </c>
      <c r="E34" s="12" t="s">
        <v>69</v>
      </c>
      <c r="F34" s="12" t="s">
        <v>6</v>
      </c>
      <c r="G34" s="12" t="s">
        <v>11</v>
      </c>
      <c r="H34" s="9" t="s">
        <v>34</v>
      </c>
      <c r="I34" s="26">
        <v>33003.919999999998</v>
      </c>
      <c r="J34" s="12" t="s">
        <v>136</v>
      </c>
      <c r="K34" s="14" t="s">
        <v>131</v>
      </c>
      <c r="L34" s="20">
        <f t="shared" si="0"/>
        <v>297035.28000000009</v>
      </c>
      <c r="M34" s="21">
        <f t="shared" si="1"/>
        <v>330039.20000000007</v>
      </c>
      <c r="N34" s="21">
        <f t="shared" si="2"/>
        <v>790272.84000000032</v>
      </c>
    </row>
    <row r="35" spans="1:14" ht="45" x14ac:dyDescent="0.25">
      <c r="A35" s="13" t="s">
        <v>117</v>
      </c>
      <c r="B35" s="5">
        <v>45089</v>
      </c>
      <c r="C35" s="7" t="s">
        <v>118</v>
      </c>
      <c r="D35" s="8" t="s">
        <v>119</v>
      </c>
      <c r="E35" s="17" t="s">
        <v>123</v>
      </c>
      <c r="F35" s="12" t="s">
        <v>70</v>
      </c>
      <c r="G35" s="4" t="s">
        <v>6</v>
      </c>
      <c r="H35" s="9" t="s">
        <v>33</v>
      </c>
      <c r="I35" s="26">
        <v>22300.94</v>
      </c>
      <c r="J35" s="12" t="s">
        <v>146</v>
      </c>
      <c r="K35" s="14" t="s">
        <v>144</v>
      </c>
      <c r="L35" s="20">
        <f t="shared" si="0"/>
        <v>274734.34000000008</v>
      </c>
      <c r="M35" s="21">
        <f t="shared" si="1"/>
        <v>330039.20000000007</v>
      </c>
      <c r="N35" s="21">
        <f t="shared" si="2"/>
        <v>790272.84000000032</v>
      </c>
    </row>
    <row r="36" spans="1:14" ht="75" x14ac:dyDescent="0.25">
      <c r="A36" s="13" t="s">
        <v>120</v>
      </c>
      <c r="B36" s="5">
        <v>45092</v>
      </c>
      <c r="C36" s="7" t="s">
        <v>121</v>
      </c>
      <c r="D36" s="8" t="s">
        <v>122</v>
      </c>
      <c r="E36" s="17" t="s">
        <v>123</v>
      </c>
      <c r="F36" s="4" t="s">
        <v>6</v>
      </c>
      <c r="G36" s="4" t="s">
        <v>6</v>
      </c>
      <c r="H36" s="9" t="s">
        <v>34</v>
      </c>
      <c r="I36" s="26">
        <v>33003.919999999998</v>
      </c>
      <c r="J36" s="12" t="s">
        <v>137</v>
      </c>
      <c r="K36" s="14" t="s">
        <v>131</v>
      </c>
      <c r="L36" s="20">
        <f t="shared" si="0"/>
        <v>274734.34000000008</v>
      </c>
      <c r="M36" s="21">
        <f t="shared" si="1"/>
        <v>297035.28000000009</v>
      </c>
      <c r="N36" s="21">
        <f t="shared" si="2"/>
        <v>790272.84000000032</v>
      </c>
    </row>
    <row r="37" spans="1:14" ht="45" x14ac:dyDescent="0.25">
      <c r="A37" s="13" t="s">
        <v>138</v>
      </c>
      <c r="B37" s="5">
        <v>45121</v>
      </c>
      <c r="C37" s="7" t="s">
        <v>139</v>
      </c>
      <c r="D37" s="8" t="s">
        <v>140</v>
      </c>
      <c r="E37" s="17" t="s">
        <v>69</v>
      </c>
      <c r="F37" s="4" t="s">
        <v>6</v>
      </c>
      <c r="G37" s="12" t="s">
        <v>6</v>
      </c>
      <c r="H37" s="17" t="s">
        <v>34</v>
      </c>
      <c r="I37" s="26">
        <v>33003.919999999998</v>
      </c>
      <c r="J37" s="12" t="s">
        <v>165</v>
      </c>
      <c r="K37" s="14" t="s">
        <v>160</v>
      </c>
      <c r="L37" s="20">
        <f t="shared" si="0"/>
        <v>274734.34000000008</v>
      </c>
      <c r="M37" s="21">
        <f t="shared" si="1"/>
        <v>264031.3600000001</v>
      </c>
      <c r="N37" s="21">
        <f t="shared" si="2"/>
        <v>790272.84000000032</v>
      </c>
    </row>
    <row r="38" spans="1:14" ht="60" x14ac:dyDescent="0.25">
      <c r="A38" s="13" t="s">
        <v>141</v>
      </c>
      <c r="B38" s="5">
        <v>45121</v>
      </c>
      <c r="C38" s="7" t="s">
        <v>4</v>
      </c>
      <c r="D38" s="8" t="s">
        <v>142</v>
      </c>
      <c r="E38" s="17" t="s">
        <v>69</v>
      </c>
      <c r="F38" s="4" t="s">
        <v>6</v>
      </c>
      <c r="G38" s="12" t="s">
        <v>6</v>
      </c>
      <c r="H38" s="17" t="s">
        <v>28</v>
      </c>
      <c r="I38" s="26">
        <v>22300.94</v>
      </c>
      <c r="J38" s="12" t="s">
        <v>159</v>
      </c>
      <c r="K38" s="14" t="s">
        <v>160</v>
      </c>
      <c r="L38" s="20">
        <f t="shared" si="0"/>
        <v>274734.34000000008</v>
      </c>
      <c r="M38" s="21">
        <f t="shared" si="1"/>
        <v>264031.3600000001</v>
      </c>
      <c r="N38" s="21">
        <f t="shared" si="2"/>
        <v>767971.90000000037</v>
      </c>
    </row>
    <row r="39" spans="1:14" ht="60" x14ac:dyDescent="0.25">
      <c r="A39" s="13" t="s">
        <v>149</v>
      </c>
      <c r="B39" s="14">
        <v>45126</v>
      </c>
      <c r="C39" s="7" t="s">
        <v>4</v>
      </c>
      <c r="D39" s="11" t="s">
        <v>150</v>
      </c>
      <c r="E39" s="17" t="s">
        <v>69</v>
      </c>
      <c r="F39" s="4" t="s">
        <v>6</v>
      </c>
      <c r="G39" s="12" t="s">
        <v>6</v>
      </c>
      <c r="H39" s="17" t="s">
        <v>28</v>
      </c>
      <c r="I39" s="26">
        <v>33003.919999999998</v>
      </c>
      <c r="J39" s="12" t="s">
        <v>161</v>
      </c>
      <c r="K39" s="14" t="s">
        <v>160</v>
      </c>
      <c r="L39" s="20">
        <f t="shared" si="0"/>
        <v>274734.34000000008</v>
      </c>
      <c r="M39" s="21">
        <f t="shared" si="1"/>
        <v>264031.3600000001</v>
      </c>
      <c r="N39" s="21">
        <f t="shared" si="2"/>
        <v>734967.98000000033</v>
      </c>
    </row>
    <row r="40" spans="1:14" ht="45" x14ac:dyDescent="0.25">
      <c r="A40" s="13" t="s">
        <v>151</v>
      </c>
      <c r="B40" s="14">
        <v>45131</v>
      </c>
      <c r="C40" s="11" t="s">
        <v>152</v>
      </c>
      <c r="D40" s="11" t="s">
        <v>153</v>
      </c>
      <c r="E40" s="17" t="s">
        <v>69</v>
      </c>
      <c r="F40" s="4" t="s">
        <v>6</v>
      </c>
      <c r="G40" s="12" t="s">
        <v>6</v>
      </c>
      <c r="H40" s="17" t="s">
        <v>28</v>
      </c>
      <c r="I40" s="26">
        <v>33003.919999999998</v>
      </c>
      <c r="J40" s="12" t="s">
        <v>181</v>
      </c>
      <c r="K40" s="14" t="s">
        <v>180</v>
      </c>
      <c r="L40" s="20">
        <f t="shared" si="0"/>
        <v>274734.34000000008</v>
      </c>
      <c r="M40" s="21">
        <f t="shared" si="1"/>
        <v>264031.3600000001</v>
      </c>
      <c r="N40" s="21">
        <f t="shared" si="2"/>
        <v>701964.06000000029</v>
      </c>
    </row>
    <row r="41" spans="1:14" ht="120" x14ac:dyDescent="0.25">
      <c r="A41" s="13" t="s">
        <v>154</v>
      </c>
      <c r="B41" s="14">
        <v>45135</v>
      </c>
      <c r="C41" s="11" t="s">
        <v>4</v>
      </c>
      <c r="D41" s="11" t="s">
        <v>155</v>
      </c>
      <c r="E41" s="17" t="s">
        <v>123</v>
      </c>
      <c r="F41" s="4" t="s">
        <v>6</v>
      </c>
      <c r="G41" s="12" t="s">
        <v>6</v>
      </c>
      <c r="H41" s="17" t="s">
        <v>33</v>
      </c>
      <c r="I41" s="26">
        <v>22300.94</v>
      </c>
      <c r="J41" s="12" t="s">
        <v>162</v>
      </c>
      <c r="K41" s="14" t="s">
        <v>160</v>
      </c>
      <c r="L41" s="20">
        <f t="shared" si="0"/>
        <v>252433.40000000008</v>
      </c>
      <c r="M41" s="21">
        <f t="shared" si="1"/>
        <v>264031.3600000001</v>
      </c>
      <c r="N41" s="21">
        <f t="shared" si="2"/>
        <v>701964.06000000029</v>
      </c>
    </row>
    <row r="42" spans="1:14" ht="45" x14ac:dyDescent="0.25">
      <c r="A42" s="13" t="s">
        <v>156</v>
      </c>
      <c r="B42" s="14">
        <v>45135</v>
      </c>
      <c r="C42" s="11" t="s">
        <v>4</v>
      </c>
      <c r="D42" s="11" t="s">
        <v>42</v>
      </c>
      <c r="E42" s="17" t="s">
        <v>123</v>
      </c>
      <c r="F42" s="4" t="s">
        <v>6</v>
      </c>
      <c r="G42" s="12" t="s">
        <v>6</v>
      </c>
      <c r="H42" s="17" t="s">
        <v>28</v>
      </c>
      <c r="I42" s="26">
        <v>33003.919999999998</v>
      </c>
      <c r="J42" s="12" t="s">
        <v>163</v>
      </c>
      <c r="K42" s="14" t="s">
        <v>160</v>
      </c>
      <c r="L42" s="20">
        <f t="shared" si="0"/>
        <v>252433.40000000008</v>
      </c>
      <c r="M42" s="21">
        <f t="shared" si="1"/>
        <v>264031.3600000001</v>
      </c>
      <c r="N42" s="21">
        <f t="shared" si="2"/>
        <v>668960.14000000025</v>
      </c>
    </row>
    <row r="43" spans="1:14" ht="45" x14ac:dyDescent="0.25">
      <c r="A43" s="13" t="s">
        <v>157</v>
      </c>
      <c r="B43" s="14">
        <v>45140</v>
      </c>
      <c r="C43" s="11" t="s">
        <v>4</v>
      </c>
      <c r="D43" s="11" t="s">
        <v>158</v>
      </c>
      <c r="E43" s="17" t="s">
        <v>69</v>
      </c>
      <c r="F43" s="4" t="s">
        <v>6</v>
      </c>
      <c r="G43" s="4" t="s">
        <v>6</v>
      </c>
      <c r="H43" s="17" t="s">
        <v>33</v>
      </c>
      <c r="I43" s="6">
        <v>33003.919999999998</v>
      </c>
      <c r="J43" s="12" t="s">
        <v>179</v>
      </c>
      <c r="K43" s="14" t="s">
        <v>180</v>
      </c>
      <c r="L43" s="20">
        <f t="shared" si="0"/>
        <v>219429.4800000001</v>
      </c>
      <c r="M43" s="21">
        <f t="shared" si="1"/>
        <v>264031.3600000001</v>
      </c>
      <c r="N43" s="21">
        <f t="shared" si="2"/>
        <v>668960.14000000025</v>
      </c>
    </row>
    <row r="44" spans="1:14" ht="105" x14ac:dyDescent="0.25">
      <c r="A44" s="13" t="s">
        <v>167</v>
      </c>
      <c r="B44" s="14">
        <v>45147</v>
      </c>
      <c r="C44" s="11" t="s">
        <v>168</v>
      </c>
      <c r="D44" s="11" t="s">
        <v>169</v>
      </c>
      <c r="E44" s="17" t="s">
        <v>69</v>
      </c>
      <c r="F44" s="4" t="s">
        <v>6</v>
      </c>
      <c r="G44" s="4" t="s">
        <v>12</v>
      </c>
      <c r="H44" s="17" t="s">
        <v>28</v>
      </c>
      <c r="I44" s="6">
        <v>33003.919999999998</v>
      </c>
      <c r="J44" s="12" t="s">
        <v>182</v>
      </c>
      <c r="K44" s="14" t="s">
        <v>186</v>
      </c>
      <c r="L44" s="20">
        <f t="shared" si="0"/>
        <v>219429.4800000001</v>
      </c>
      <c r="M44" s="21">
        <f t="shared" si="1"/>
        <v>264031.3600000001</v>
      </c>
      <c r="N44" s="21">
        <f t="shared" si="2"/>
        <v>635956.2200000002</v>
      </c>
    </row>
    <row r="45" spans="1:14" ht="60" x14ac:dyDescent="0.25">
      <c r="A45" s="13" t="s">
        <v>170</v>
      </c>
      <c r="B45" s="14">
        <v>45158</v>
      </c>
      <c r="C45" s="11" t="s">
        <v>171</v>
      </c>
      <c r="D45" s="11" t="s">
        <v>172</v>
      </c>
      <c r="E45" s="17" t="s">
        <v>69</v>
      </c>
      <c r="F45" s="12" t="s">
        <v>70</v>
      </c>
      <c r="G45" s="4" t="s">
        <v>6</v>
      </c>
      <c r="H45" s="17" t="s">
        <v>28</v>
      </c>
      <c r="I45" s="6">
        <v>33003.919999999998</v>
      </c>
      <c r="J45" s="12" t="s">
        <v>183</v>
      </c>
      <c r="K45" s="14" t="s">
        <v>187</v>
      </c>
      <c r="L45" s="20">
        <f t="shared" si="0"/>
        <v>219429.4800000001</v>
      </c>
      <c r="M45" s="21">
        <f t="shared" si="1"/>
        <v>264031.3600000001</v>
      </c>
      <c r="N45" s="21">
        <f t="shared" si="2"/>
        <v>602952.30000000016</v>
      </c>
    </row>
    <row r="46" spans="1:14" ht="75" x14ac:dyDescent="0.25">
      <c r="A46" s="13" t="s">
        <v>173</v>
      </c>
      <c r="B46" s="14">
        <v>45159</v>
      </c>
      <c r="C46" s="11" t="s">
        <v>118</v>
      </c>
      <c r="D46" s="11" t="s">
        <v>174</v>
      </c>
      <c r="E46" s="17" t="s">
        <v>164</v>
      </c>
      <c r="F46" s="12" t="s">
        <v>70</v>
      </c>
      <c r="G46" s="4" t="s">
        <v>6</v>
      </c>
      <c r="H46" s="17" t="s">
        <v>28</v>
      </c>
      <c r="I46" s="6">
        <v>33003.919999999998</v>
      </c>
      <c r="J46" s="12"/>
      <c r="K46" s="14"/>
      <c r="L46" s="20">
        <f t="shared" si="0"/>
        <v>219429.4800000001</v>
      </c>
      <c r="M46" s="21">
        <f t="shared" si="1"/>
        <v>264031.3600000001</v>
      </c>
      <c r="N46" s="21">
        <f t="shared" si="2"/>
        <v>569948.38000000012</v>
      </c>
    </row>
    <row r="47" spans="1:14" ht="135" x14ac:dyDescent="0.25">
      <c r="A47" s="13" t="s">
        <v>175</v>
      </c>
      <c r="B47" s="14">
        <v>45160</v>
      </c>
      <c r="C47" s="11" t="s">
        <v>13</v>
      </c>
      <c r="D47" s="11" t="s">
        <v>176</v>
      </c>
      <c r="E47" s="17" t="s">
        <v>69</v>
      </c>
      <c r="F47" s="12" t="s">
        <v>6</v>
      </c>
      <c r="G47" s="4" t="s">
        <v>6</v>
      </c>
      <c r="H47" s="17" t="s">
        <v>34</v>
      </c>
      <c r="I47" s="6">
        <v>33003.919999999998</v>
      </c>
      <c r="J47" s="12" t="s">
        <v>184</v>
      </c>
      <c r="K47" s="14" t="s">
        <v>187</v>
      </c>
      <c r="L47" s="20">
        <f t="shared" si="0"/>
        <v>219429.4800000001</v>
      </c>
      <c r="M47" s="21">
        <f t="shared" si="1"/>
        <v>231027.44000000012</v>
      </c>
      <c r="N47" s="21">
        <f t="shared" si="2"/>
        <v>569948.38000000012</v>
      </c>
    </row>
    <row r="48" spans="1:14" ht="135" x14ac:dyDescent="0.25">
      <c r="A48" s="13" t="s">
        <v>177</v>
      </c>
      <c r="B48" s="14">
        <v>45160</v>
      </c>
      <c r="C48" s="11" t="s">
        <v>4</v>
      </c>
      <c r="D48" s="11" t="s">
        <v>178</v>
      </c>
      <c r="E48" s="17" t="s">
        <v>69</v>
      </c>
      <c r="F48" s="12" t="s">
        <v>6</v>
      </c>
      <c r="G48" s="4" t="s">
        <v>14</v>
      </c>
      <c r="H48" s="17" t="s">
        <v>34</v>
      </c>
      <c r="I48" s="6">
        <v>33003.919999999998</v>
      </c>
      <c r="J48" s="12" t="s">
        <v>185</v>
      </c>
      <c r="K48" s="14" t="s">
        <v>187</v>
      </c>
      <c r="L48" s="20">
        <f t="shared" si="0"/>
        <v>219429.4800000001</v>
      </c>
      <c r="M48" s="21">
        <f t="shared" si="1"/>
        <v>198023.52000000014</v>
      </c>
      <c r="N48" s="21">
        <f t="shared" si="2"/>
        <v>569948.38000000012</v>
      </c>
    </row>
    <row r="49" spans="1:14" ht="60" x14ac:dyDescent="0.25">
      <c r="A49" s="13" t="s">
        <v>188</v>
      </c>
      <c r="B49" s="14">
        <v>45170</v>
      </c>
      <c r="C49" s="11" t="s">
        <v>4</v>
      </c>
      <c r="D49" s="11" t="s">
        <v>192</v>
      </c>
      <c r="E49" s="17" t="s">
        <v>164</v>
      </c>
      <c r="F49" s="12" t="s">
        <v>193</v>
      </c>
      <c r="G49" s="4" t="s">
        <v>6</v>
      </c>
      <c r="H49" s="17" t="s">
        <v>28</v>
      </c>
      <c r="I49" s="6">
        <v>33003.919999999998</v>
      </c>
      <c r="J49" s="12"/>
      <c r="K49" s="14"/>
      <c r="L49" s="20">
        <f t="shared" si="0"/>
        <v>219429.4800000001</v>
      </c>
      <c r="M49" s="21">
        <f t="shared" si="1"/>
        <v>198023.52000000014</v>
      </c>
      <c r="N49" s="21">
        <f t="shared" si="2"/>
        <v>536944.46000000008</v>
      </c>
    </row>
    <row r="50" spans="1:14" ht="60" x14ac:dyDescent="0.25">
      <c r="A50" s="13" t="s">
        <v>189</v>
      </c>
      <c r="B50" s="14">
        <v>45180</v>
      </c>
      <c r="C50" s="11" t="s">
        <v>4</v>
      </c>
      <c r="D50" s="11" t="s">
        <v>196</v>
      </c>
      <c r="E50" s="17" t="s">
        <v>164</v>
      </c>
      <c r="F50" s="12" t="s">
        <v>70</v>
      </c>
      <c r="G50" s="4" t="s">
        <v>6</v>
      </c>
      <c r="H50" s="17" t="s">
        <v>34</v>
      </c>
      <c r="I50" s="6">
        <v>33003.919999999998</v>
      </c>
      <c r="J50" s="12"/>
      <c r="K50" s="14"/>
      <c r="L50" s="20">
        <f t="shared" si="0"/>
        <v>219429.4800000001</v>
      </c>
      <c r="M50" s="21">
        <f t="shared" si="1"/>
        <v>165019.60000000015</v>
      </c>
      <c r="N50" s="21">
        <f t="shared" si="2"/>
        <v>536944.46000000008</v>
      </c>
    </row>
    <row r="51" spans="1:14" ht="60" x14ac:dyDescent="0.25">
      <c r="A51" s="13" t="s">
        <v>190</v>
      </c>
      <c r="B51" s="14">
        <v>45180</v>
      </c>
      <c r="C51" s="11" t="s">
        <v>4</v>
      </c>
      <c r="D51" s="11" t="s">
        <v>195</v>
      </c>
      <c r="E51" s="17" t="s">
        <v>164</v>
      </c>
      <c r="F51" s="12" t="s">
        <v>70</v>
      </c>
      <c r="G51" s="4" t="s">
        <v>6</v>
      </c>
      <c r="H51" s="17" t="s">
        <v>34</v>
      </c>
      <c r="I51" s="6">
        <v>33003.919999999998</v>
      </c>
      <c r="J51" s="12"/>
      <c r="K51" s="14"/>
      <c r="L51" s="20">
        <f t="shared" si="0"/>
        <v>219429.4800000001</v>
      </c>
      <c r="M51" s="21">
        <f t="shared" si="1"/>
        <v>132015.68000000017</v>
      </c>
      <c r="N51" s="21">
        <f t="shared" si="2"/>
        <v>536944.46000000008</v>
      </c>
    </row>
    <row r="52" spans="1:14" ht="60" x14ac:dyDescent="0.25">
      <c r="A52" s="13" t="s">
        <v>191</v>
      </c>
      <c r="B52" s="14">
        <v>45180</v>
      </c>
      <c r="C52" s="11" t="s">
        <v>13</v>
      </c>
      <c r="D52" s="11" t="s">
        <v>194</v>
      </c>
      <c r="E52" s="17" t="s">
        <v>164</v>
      </c>
      <c r="F52" s="12" t="s">
        <v>6</v>
      </c>
      <c r="G52" s="4" t="s">
        <v>6</v>
      </c>
      <c r="H52" s="17" t="s">
        <v>28</v>
      </c>
      <c r="I52" s="6">
        <v>33003.919999999998</v>
      </c>
      <c r="J52" s="12"/>
      <c r="K52" s="14"/>
      <c r="L52" s="20">
        <f t="shared" si="0"/>
        <v>219429.4800000001</v>
      </c>
      <c r="M52" s="21">
        <f t="shared" si="1"/>
        <v>132015.68000000017</v>
      </c>
      <c r="N52" s="21">
        <f t="shared" si="2"/>
        <v>503940.5400000001</v>
      </c>
    </row>
    <row r="53" spans="1:14" ht="60" x14ac:dyDescent="0.25">
      <c r="A53" s="13" t="s">
        <v>197</v>
      </c>
      <c r="B53" s="14">
        <v>45182</v>
      </c>
      <c r="C53" s="11" t="s">
        <v>199</v>
      </c>
      <c r="D53" s="11" t="s">
        <v>200</v>
      </c>
      <c r="E53" s="17" t="s">
        <v>164</v>
      </c>
      <c r="F53" s="12" t="s">
        <v>6</v>
      </c>
      <c r="G53" s="4" t="s">
        <v>6</v>
      </c>
      <c r="H53" s="17" t="s">
        <v>34</v>
      </c>
      <c r="I53" s="6">
        <v>33003.919999999998</v>
      </c>
      <c r="J53" s="12"/>
      <c r="K53" s="14"/>
      <c r="L53" s="21">
        <f t="shared" si="0"/>
        <v>219429.4800000001</v>
      </c>
      <c r="M53" s="21">
        <f t="shared" si="1"/>
        <v>99011.760000000169</v>
      </c>
      <c r="N53" s="21">
        <f t="shared" si="2"/>
        <v>503940.5400000001</v>
      </c>
    </row>
    <row r="54" spans="1:14" ht="60" x14ac:dyDescent="0.25">
      <c r="A54" s="13" t="s">
        <v>198</v>
      </c>
      <c r="B54" s="14">
        <v>45182</v>
      </c>
      <c r="C54" s="11" t="s">
        <v>13</v>
      </c>
      <c r="D54" s="11" t="s">
        <v>201</v>
      </c>
      <c r="E54" s="17" t="s">
        <v>164</v>
      </c>
      <c r="F54" s="12" t="s">
        <v>6</v>
      </c>
      <c r="G54" s="4" t="s">
        <v>6</v>
      </c>
      <c r="H54" s="17" t="s">
        <v>34</v>
      </c>
      <c r="I54" s="6">
        <v>33003.919999999998</v>
      </c>
      <c r="J54" s="12"/>
      <c r="K54" s="14"/>
      <c r="L54" s="21">
        <f t="shared" si="0"/>
        <v>219429.4800000001</v>
      </c>
      <c r="M54" s="21">
        <f t="shared" si="1"/>
        <v>66007.840000000171</v>
      </c>
      <c r="N54" s="21">
        <f t="shared" si="2"/>
        <v>503940.5400000001</v>
      </c>
    </row>
    <row r="55" spans="1:14" ht="14.45" customHeight="1" x14ac:dyDescent="0.25">
      <c r="A55" s="41"/>
      <c r="B55" s="28"/>
      <c r="C55" s="27"/>
      <c r="D55" s="27"/>
      <c r="E55" s="27"/>
      <c r="F55" s="27"/>
      <c r="G55" s="27"/>
      <c r="H55" s="27"/>
      <c r="I55" s="42" t="s">
        <v>15</v>
      </c>
      <c r="J55" s="42"/>
      <c r="K55" s="43"/>
      <c r="L55" s="44">
        <f>L54</f>
        <v>219429.4800000001</v>
      </c>
      <c r="M55" s="44">
        <f>M54</f>
        <v>66007.840000000171</v>
      </c>
      <c r="N55" s="44">
        <f>N54</f>
        <v>503940.5400000001</v>
      </c>
    </row>
    <row r="56" spans="1:14" x14ac:dyDescent="0.25">
      <c r="B56" s="1"/>
      <c r="E56" s="15"/>
    </row>
    <row r="57" spans="1:14" x14ac:dyDescent="0.25">
      <c r="B57" s="1"/>
      <c r="E57" s="15"/>
    </row>
    <row r="58" spans="1:14" x14ac:dyDescent="0.25">
      <c r="B58" s="1"/>
      <c r="E58" s="15"/>
    </row>
    <row r="59" spans="1:14" x14ac:dyDescent="0.25">
      <c r="B59" s="1"/>
      <c r="E59" s="15"/>
    </row>
    <row r="60" spans="1:14" x14ac:dyDescent="0.25">
      <c r="B60" s="1"/>
      <c r="E60" s="15"/>
    </row>
    <row r="61" spans="1:14" x14ac:dyDescent="0.25">
      <c r="B61" s="1"/>
      <c r="E61" s="15"/>
    </row>
    <row r="62" spans="1:14" x14ac:dyDescent="0.25">
      <c r="B62" s="1"/>
      <c r="E62" s="15"/>
    </row>
    <row r="63" spans="1:14" x14ac:dyDescent="0.25">
      <c r="B63" s="1"/>
      <c r="E63" s="15"/>
    </row>
    <row r="64" spans="1:14" x14ac:dyDescent="0.25">
      <c r="B64" s="1"/>
      <c r="E64" s="16"/>
    </row>
    <row r="65" spans="2:8" x14ac:dyDescent="0.25">
      <c r="B65" s="1"/>
      <c r="F65" s="16"/>
      <c r="G65" s="16"/>
      <c r="H65" s="16"/>
    </row>
    <row r="67" spans="2:8" x14ac:dyDescent="0.25">
      <c r="B67" s="1"/>
    </row>
    <row r="68" spans="2:8" x14ac:dyDescent="0.25">
      <c r="B68" s="1"/>
    </row>
    <row r="69" spans="2:8" x14ac:dyDescent="0.25">
      <c r="B69" s="1"/>
    </row>
    <row r="70" spans="2:8" x14ac:dyDescent="0.25">
      <c r="B70" s="1"/>
    </row>
    <row r="71" spans="2:8" x14ac:dyDescent="0.25">
      <c r="B71" s="1"/>
    </row>
    <row r="72" spans="2:8" x14ac:dyDescent="0.25">
      <c r="B72" s="1"/>
    </row>
    <row r="73" spans="2:8" x14ac:dyDescent="0.25">
      <c r="B73" s="1"/>
    </row>
    <row r="74" spans="2:8" x14ac:dyDescent="0.25">
      <c r="B74" s="1"/>
    </row>
  </sheetData>
  <mergeCells count="3">
    <mergeCell ref="A2:B2"/>
    <mergeCell ref="A1:C1"/>
    <mergeCell ref="I55:K55"/>
  </mergeCells>
  <conditionalFormatting sqref="L55:N55">
    <cfRule type="cellIs" dxfId="1" priority="1" operator="lessThan">
      <formula>0</formula>
    </cfRule>
    <cfRule type="cellIs" dxfId="0" priority="2" operator="greaterThanOrEqual">
      <formula>0</formula>
    </cfRule>
  </conditionalFormatting>
  <dataValidations count="5">
    <dataValidation type="list" allowBlank="1" showInputMessage="1" showErrorMessage="1" sqref="E33:E34 E9:E10 E20:E24 E28:E29 E37:E40 E42:E54">
      <formula1>"Pendiente,Propuesta concesión,Concedida,Denegada,Abonada"</formula1>
    </dataValidation>
    <dataValidation type="list" allowBlank="1" showInputMessage="1" showErrorMessage="1" sqref="H5:H29 H32:H54">
      <formula1>"Etiquetado verde,Etiquetado digital,Resto"</formula1>
    </dataValidation>
    <dataValidation type="list" allowBlank="1" showInputMessage="1" showErrorMessage="1" sqref="E5:E6 E26:E27 E30:E32 E35:E36 E8 E11:E19 E41">
      <formula1>"Pendiente,Propuesta concesión,Concedida,Denegada,Propuesta abono,Abonada"</formula1>
    </dataValidation>
    <dataValidation type="list" allowBlank="1" showInputMessage="1" showErrorMessage="1" sqref="E7">
      <formula1>"Pendiente,Propuesta concesión,Concedida,Denegada,Abonada,Renuncia"</formula1>
    </dataValidation>
    <dataValidation type="list" allowBlank="1" showInputMessage="1" showErrorMessage="1" sqref="E25">
      <formula1>"Pendiente,Propuesta concesión,Concedida,Propuesta denegación,Denegada,Abonada"</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D616425</dc:creator>
  <cp:lastModifiedBy>N224238</cp:lastModifiedBy>
  <cp:lastPrinted>2021-12-23T11:54:12Z</cp:lastPrinted>
  <dcterms:created xsi:type="dcterms:W3CDTF">2021-12-23T11:35:35Z</dcterms:created>
  <dcterms:modified xsi:type="dcterms:W3CDTF">2023-09-14T12:46:33Z</dcterms:modified>
</cp:coreProperties>
</file>