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 Procesos\2023\05 MRR Investigo\"/>
    </mc:Choice>
  </mc:AlternateContent>
  <bookViews>
    <workbookView xWindow="0" yWindow="0" windowWidth="1332" windowHeight="0"/>
  </bookViews>
  <sheets>
    <sheet name="Hoja1" sheetId="1" r:id="rId1"/>
  </sheets>
  <definedNames>
    <definedName name="_xlnm._FilterDatabase" localSheetId="0" hidden="1">Hoja1!$A$4:$V$88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8" i="1" l="1"/>
  <c r="L88" i="1"/>
  <c r="L73" i="1"/>
  <c r="M73" i="1"/>
  <c r="M74" i="1" s="1"/>
  <c r="M75" i="1" s="1"/>
  <c r="M76" i="1" s="1"/>
  <c r="M77" i="1" s="1"/>
  <c r="M78" i="1" s="1"/>
  <c r="M79" i="1" s="1"/>
  <c r="M80" i="1" s="1"/>
  <c r="M81" i="1" s="1"/>
  <c r="M82" i="1" s="1"/>
  <c r="M83" i="1" s="1"/>
  <c r="M84" i="1" s="1"/>
  <c r="M85" i="1" s="1"/>
  <c r="M86" i="1" s="1"/>
  <c r="M87" i="1" s="1"/>
  <c r="N73" i="1"/>
  <c r="L74" i="1"/>
  <c r="L75" i="1" s="1"/>
  <c r="L76" i="1" s="1"/>
  <c r="L77" i="1" s="1"/>
  <c r="L78" i="1" s="1"/>
  <c r="L79" i="1" s="1"/>
  <c r="L80" i="1" s="1"/>
  <c r="L81" i="1" s="1"/>
  <c r="L82" i="1" s="1"/>
  <c r="L83" i="1" s="1"/>
  <c r="L84" i="1" s="1"/>
  <c r="L85" i="1" s="1"/>
  <c r="L86" i="1" s="1"/>
  <c r="L87" i="1" s="1"/>
  <c r="N74" i="1"/>
  <c r="N75" i="1" s="1"/>
  <c r="N76" i="1" s="1"/>
  <c r="N77" i="1" s="1"/>
  <c r="N78" i="1" s="1"/>
  <c r="N79" i="1" s="1"/>
  <c r="N80" i="1" s="1"/>
  <c r="N81" i="1" s="1"/>
  <c r="N82" i="1" s="1"/>
  <c r="N83" i="1" s="1"/>
  <c r="N84" i="1" s="1"/>
  <c r="N85" i="1" s="1"/>
  <c r="N86" i="1" s="1"/>
  <c r="N87" i="1" s="1"/>
  <c r="N72" i="1"/>
  <c r="M72" i="1"/>
  <c r="L72" i="1"/>
  <c r="L70" i="1"/>
  <c r="M70" i="1"/>
  <c r="N70" i="1"/>
  <c r="L71" i="1"/>
  <c r="M71" i="1"/>
  <c r="N71" i="1"/>
  <c r="M5" i="1" l="1"/>
  <c r="L5" i="1"/>
  <c r="N2" i="1"/>
  <c r="N5" i="1" s="1"/>
  <c r="N6" i="1" l="1"/>
  <c r="N7" i="1" s="1"/>
  <c r="N8" i="1" s="1"/>
  <c r="N9" i="1" s="1"/>
  <c r="N10" i="1" s="1"/>
  <c r="N11" i="1" s="1"/>
  <c r="N12" i="1" s="1"/>
  <c r="N13" i="1" s="1"/>
  <c r="N14" i="1" s="1"/>
  <c r="N15" i="1" s="1"/>
  <c r="N16" i="1" s="1"/>
  <c r="N17" i="1" s="1"/>
  <c r="N18" i="1" s="1"/>
  <c r="N19" i="1" s="1"/>
  <c r="N20" i="1" s="1"/>
  <c r="N21" i="1" s="1"/>
  <c r="N22" i="1" s="1"/>
  <c r="N23" i="1" s="1"/>
  <c r="N24" i="1" s="1"/>
  <c r="N25" i="1" s="1"/>
  <c r="N26" i="1" s="1"/>
  <c r="N27" i="1" s="1"/>
  <c r="N28" i="1" s="1"/>
  <c r="N29" i="1" s="1"/>
  <c r="N30" i="1" s="1"/>
  <c r="N31" i="1" s="1"/>
  <c r="N32" i="1" s="1"/>
  <c r="N33" i="1" s="1"/>
  <c r="N34" i="1" s="1"/>
  <c r="N35" i="1" s="1"/>
  <c r="N36" i="1" s="1"/>
  <c r="N37" i="1" s="1"/>
  <c r="N38" i="1" s="1"/>
  <c r="N39" i="1" s="1"/>
  <c r="N40" i="1" s="1"/>
  <c r="N41" i="1" s="1"/>
  <c r="N42" i="1" s="1"/>
  <c r="N43" i="1" s="1"/>
  <c r="N44" i="1" s="1"/>
  <c r="N45" i="1" s="1"/>
  <c r="N46" i="1" s="1"/>
  <c r="N47" i="1" s="1"/>
  <c r="N48" i="1" s="1"/>
  <c r="N49" i="1" s="1"/>
  <c r="N50" i="1" s="1"/>
  <c r="N51" i="1" s="1"/>
  <c r="N52" i="1" s="1"/>
  <c r="N53" i="1" s="1"/>
  <c r="N54" i="1" s="1"/>
  <c r="N55" i="1" s="1"/>
  <c r="N56" i="1" s="1"/>
  <c r="N57" i="1" s="1"/>
  <c r="N58" i="1" s="1"/>
  <c r="N59" i="1" s="1"/>
  <c r="N60" i="1" s="1"/>
  <c r="N61" i="1" s="1"/>
  <c r="N62" i="1" s="1"/>
  <c r="N63" i="1" s="1"/>
  <c r="N64" i="1" s="1"/>
  <c r="N65" i="1" s="1"/>
  <c r="N66" i="1" s="1"/>
  <c r="N67" i="1" s="1"/>
  <c r="N68" i="1" s="1"/>
  <c r="N69" i="1" s="1"/>
  <c r="N88" i="1" s="1"/>
  <c r="M6" i="1"/>
  <c r="M7" i="1" s="1"/>
  <c r="M8" i="1" s="1"/>
  <c r="M9" i="1" s="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M54" i="1" s="1"/>
  <c r="M55" i="1" s="1"/>
  <c r="M56" i="1" s="1"/>
  <c r="M57" i="1" s="1"/>
  <c r="M58" i="1" s="1"/>
  <c r="M59" i="1" s="1"/>
  <c r="M60" i="1" s="1"/>
  <c r="M61" i="1" s="1"/>
  <c r="M62" i="1" s="1"/>
  <c r="M63" i="1" s="1"/>
  <c r="M64" i="1" s="1"/>
  <c r="M65" i="1" s="1"/>
  <c r="M66" i="1" s="1"/>
  <c r="M67" i="1" s="1"/>
  <c r="M68" i="1" s="1"/>
  <c r="M69" i="1" s="1"/>
  <c r="L6" i="1"/>
  <c r="L7" i="1" s="1"/>
  <c r="L8" i="1" s="1"/>
  <c r="L9" i="1" s="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alcChain>
</file>

<file path=xl/sharedStrings.xml><?xml version="1.0" encoding="utf-8"?>
<sst xmlns="http://schemas.openxmlformats.org/spreadsheetml/2006/main" count="751" uniqueCount="307">
  <si>
    <t>Fecha actualización:</t>
  </si>
  <si>
    <t>Entidad
solicitante</t>
  </si>
  <si>
    <t>Fecha
de
solicitud</t>
  </si>
  <si>
    <t>Nº
expediente</t>
  </si>
  <si>
    <t>UNIVERSIDAD DE NAVARRA</t>
  </si>
  <si>
    <t>UNIVERSIDAD PÚBLICA DE NAVARRA</t>
  </si>
  <si>
    <t>No</t>
  </si>
  <si>
    <t>Si (1)</t>
  </si>
  <si>
    <t>Estado
de la
solicitud</t>
  </si>
  <si>
    <t>Título actividad</t>
  </si>
  <si>
    <t>Si (2)</t>
  </si>
  <si>
    <t>Si (3)</t>
  </si>
  <si>
    <t>Si (4)</t>
  </si>
  <si>
    <t>FUNDACION PARA LA INVESTIGACIÓN MÉDICA APLICADA</t>
  </si>
  <si>
    <t>Si (5)</t>
  </si>
  <si>
    <t>DISPONIBLE TRAS CONCESIONES</t>
  </si>
  <si>
    <t>FUNDACION PUBLICA MIGUEL SERVET</t>
  </si>
  <si>
    <t>0011-4001-2023-000007</t>
  </si>
  <si>
    <t>0011-4001-2023-000008</t>
  </si>
  <si>
    <t>0011-4001-2023-000012</t>
  </si>
  <si>
    <t>0011-4001-2023-000014</t>
  </si>
  <si>
    <t>0011-4001-2023-000016</t>
  </si>
  <si>
    <t>0011-4001-2023-000017</t>
  </si>
  <si>
    <t>0011-4001-2023-000019</t>
  </si>
  <si>
    <t>0011-4001-2023-000020</t>
  </si>
  <si>
    <t>0011-4001-2023-000021</t>
  </si>
  <si>
    <t>0011-4001-2023-000022</t>
  </si>
  <si>
    <t>Gestión y coordinación del personal de proyectos de I +D</t>
  </si>
  <si>
    <t>Resto</t>
  </si>
  <si>
    <t>Nuevas estrategias terapéuticas para tumores KRAS mutantes</t>
  </si>
  <si>
    <t>FUNDACIÓN ADITECH</t>
  </si>
  <si>
    <t>Preparación de muestras procedentes de fluídos y/o tejido cerebral y Realización de técnicas de Biología Molecular</t>
  </si>
  <si>
    <t>Apoyo a la investigación en enfermedades neuromusculares y neurodegenerativas</t>
  </si>
  <si>
    <t>Etiquetado verde</t>
  </si>
  <si>
    <t>Etiquetado digital</t>
  </si>
  <si>
    <t>Desarrollo de un método para la cuantificación del sangrado de la cola en modelos murinos</t>
  </si>
  <si>
    <t>Desarrollo de un rinoflujómetro para el diagnóstico de la obstrucción nasal y la administración de un tratamiento personalizado</t>
  </si>
  <si>
    <t>Estrategias de mejora de la inmunoterapia antitumoral para cáncer de pulmón y de ovario</t>
  </si>
  <si>
    <t>Estudio de mecanismos de resistencia y nuevas terapias en cáncer de páncreas</t>
  </si>
  <si>
    <t>0011-4001-2023-000025</t>
  </si>
  <si>
    <t>FUNDACIÓN CENER-CIEMAT</t>
  </si>
  <si>
    <t>0011-4001-2023-000027</t>
  </si>
  <si>
    <t>Estudio de tejidos cardiacos humanos ingenierizados con genómica avanzada: análisis bioinformático</t>
  </si>
  <si>
    <t>Uso de asociaciones planta - microorganismos "recolectores" de amoniaco en ambientes con alta contaminación atmosférica por nitrógeno</t>
  </si>
  <si>
    <t>Disección de mecanismos moleculares asociados a la infección de quemado del arroz causada por el hongo Magnaporthe oryzae</t>
  </si>
  <si>
    <t>Identificación y desarrollo de estrategias de neuroprotección para el tratamiento de la enfermedad de Parkinson</t>
  </si>
  <si>
    <t>INTEGRA-FV – INTEGRAción de nuevos materiales en dispositivos FotoVoltaicos</t>
  </si>
  <si>
    <t>0011-4001-2023-000028</t>
  </si>
  <si>
    <t>Modelos predictivos de enfermedades neurodegenerativas</t>
  </si>
  <si>
    <t>Presupuesto de la convocatoria (€):</t>
  </si>
  <si>
    <r>
      <t xml:space="preserve">Presupuesto
disponible tras concesiones </t>
    </r>
    <r>
      <rPr>
        <sz val="11"/>
        <color theme="1"/>
        <rFont val="Calibri"/>
        <family val="2"/>
        <scheme val="minor"/>
      </rPr>
      <t>"Etiquetado verde"</t>
    </r>
    <r>
      <rPr>
        <b/>
        <sz val="11"/>
        <color theme="1"/>
        <rFont val="Calibri"/>
        <family val="2"/>
        <scheme val="minor"/>
      </rPr>
      <t xml:space="preserve">
(€)</t>
    </r>
  </si>
  <si>
    <r>
      <t xml:space="preserve">Presupuesto
disponible tras concesiones </t>
    </r>
    <r>
      <rPr>
        <sz val="11"/>
        <color theme="1"/>
        <rFont val="Calibri"/>
        <family val="2"/>
        <scheme val="minor"/>
      </rPr>
      <t>"Etiquetado digital"</t>
    </r>
    <r>
      <rPr>
        <b/>
        <sz val="11"/>
        <color theme="1"/>
        <rFont val="Calibri"/>
        <family val="2"/>
        <scheme val="minor"/>
      </rPr>
      <t xml:space="preserve">
(€)</t>
    </r>
  </si>
  <si>
    <r>
      <t xml:space="preserve">Presupuesto
disponible tras concesiones </t>
    </r>
    <r>
      <rPr>
        <sz val="11"/>
        <color theme="1"/>
        <rFont val="Calibri"/>
        <family val="2"/>
        <scheme val="minor"/>
      </rPr>
      <t>"Resto"</t>
    </r>
    <r>
      <rPr>
        <b/>
        <sz val="11"/>
        <color theme="1"/>
        <rFont val="Calibri"/>
        <family val="2"/>
        <scheme val="minor"/>
      </rPr>
      <t xml:space="preserve">
(€)</t>
    </r>
  </si>
  <si>
    <t>PROGRAMA MRR INVESTIGO 2023</t>
  </si>
  <si>
    <t>0011-4001-2023-000030</t>
  </si>
  <si>
    <t>FUNDACIÓN PUBLICA MIGUEL SERVET</t>
  </si>
  <si>
    <t>0011-4001-2023-000032</t>
  </si>
  <si>
    <t>Nanopartículas de zeína para la administración oral de infliximab en el tratamiento de enfermedad inflamatoria intestinal</t>
  </si>
  <si>
    <t>Análisis mediante técnicas patológicas, moleculares e inmunohistoquímicas de nuevos biomarcadores en cáncer ginecológico</t>
  </si>
  <si>
    <t>0011-4001-2023-000033</t>
  </si>
  <si>
    <t>ASOCIACIÓN DAÑO CEREBRAL DE NAVARRA</t>
  </si>
  <si>
    <t>Desarrollo de un sistema inteligente y low-cost para la evaluación de movimento de la extremidad superior. Aplicación en la rehabilitación personalizada de pacientes que han sufrido un accidente cerebro vascular</t>
  </si>
  <si>
    <t>Personal de apoyo a la investigación a conceder/ en concesión
(máx. 6)</t>
  </si>
  <si>
    <t>0011-4001-2023-000034</t>
  </si>
  <si>
    <t>NASERTIC, SAU</t>
  </si>
  <si>
    <t>Desarrollo de procedimientos bioinformáticos y de computación avanzada para el análisis de datos ómicos</t>
  </si>
  <si>
    <t>0011-4001-2023-000035</t>
  </si>
  <si>
    <t>Diseño y puesta a punto de procedimientos operativos de laboratorio para secuenciación NGS y Medicina Personalizada</t>
  </si>
  <si>
    <t>Segundo periodo 12 meses</t>
  </si>
  <si>
    <t>Concedida</t>
  </si>
  <si>
    <t>Si</t>
  </si>
  <si>
    <t>0011-4001-2023-000037</t>
  </si>
  <si>
    <t>0011-4001-2023-000038</t>
  </si>
  <si>
    <t>ASOCIACION CLUSTER DE ENERGIA EOLICA DE NAVARRA</t>
  </si>
  <si>
    <t>97E/2023</t>
  </si>
  <si>
    <t>2 de mayo</t>
  </si>
  <si>
    <t>96E/2023</t>
  </si>
  <si>
    <t>100E/2023</t>
  </si>
  <si>
    <t>98E/2023</t>
  </si>
  <si>
    <t>85E/2023</t>
  </si>
  <si>
    <t>84E/2023</t>
  </si>
  <si>
    <t>89E/2023</t>
  </si>
  <si>
    <t>88E/2023</t>
  </si>
  <si>
    <t>87E/2023</t>
  </si>
  <si>
    <t>90E/2023</t>
  </si>
  <si>
    <t>Proyecto de investigación sobre la enseñanza de las ciencias en la etapa escolar de Primaria en Navarra y otras comunidades</t>
  </si>
  <si>
    <t>Estudio del impacto del nuevo marco normativo y de las nuevas tecnologías emergentes en el tejido industrial renovable y en la política de sostenibilidad</t>
  </si>
  <si>
    <t>91E/2023</t>
  </si>
  <si>
    <t>116E/2023</t>
  </si>
  <si>
    <t>5 de mayo</t>
  </si>
  <si>
    <t>114E/2023</t>
  </si>
  <si>
    <t>118E/2023</t>
  </si>
  <si>
    <t>119E/2023</t>
  </si>
  <si>
    <t>115E/2023</t>
  </si>
  <si>
    <t>0011-4001-2023-000040</t>
  </si>
  <si>
    <t>Desarrollo de la metodología para incorporar los efectos de las cargas aerodinámicas sobre aerogeneradores e hidrodinámicas sobre una plataforma flotante</t>
  </si>
  <si>
    <t>Investigación y desarrollo territorial: la ciudad vascónica y romana de Santa Criz de Eslava como producto de turismo sostenible</t>
  </si>
  <si>
    <t>0011-4001-2023-000042</t>
  </si>
  <si>
    <t>Bioinformático para el manejo de datos biológicos procedentes de diversas técnicas ómicas: metagenómica, metabolómica, genómica y miRNAómica</t>
  </si>
  <si>
    <t>0011-4001-2023-000044</t>
  </si>
  <si>
    <t>Limpieza de la base de datos de registros de contaminación atmosférica y desarrollo de modelos basados en tecnologías emergentes (inteligencia artificial) para controlar y prevenir la contaminación atmosférica</t>
  </si>
  <si>
    <t>0011-4001-2023-000045</t>
  </si>
  <si>
    <t>Investigador post-doctoral para desarrollar proyectos de investigación en el área de la Nutrición y Metabolismo Molecular</t>
  </si>
  <si>
    <t>0011-4001-2023-000046</t>
  </si>
  <si>
    <t>Puesta a punto de métodos de evaluación de la genotoxicidad y evaluación de la genotoxicidad de diversos compuestos químicos</t>
  </si>
  <si>
    <t>0011-4001-2023-000047</t>
  </si>
  <si>
    <t>0011-4001-2023-000048</t>
  </si>
  <si>
    <t>Monitorización y valoración de mecanismos de resistencia a herbicidas de diferentes poblaciones de la mala hierba Amaranthus palmeri</t>
  </si>
  <si>
    <t>0011-4001-2023-000049</t>
  </si>
  <si>
    <t>Producción sostenible de “Hortalizas Saludables”, Cero acumulación de nitratos, Cero riesgo para la salud humana</t>
  </si>
  <si>
    <t>0011-4001-2023-000050</t>
  </si>
  <si>
    <t>CS CENTRO STIRLING, S. COOP</t>
  </si>
  <si>
    <t>Especialista en estudios de industrialización de impresión funcional</t>
  </si>
  <si>
    <t>0011-4001-2023-000051</t>
  </si>
  <si>
    <t>Labores de apoyo a las actividades de I+D+i: gestión de proyectos</t>
  </si>
  <si>
    <t>143E/2023</t>
  </si>
  <si>
    <t>24 de mayo</t>
  </si>
  <si>
    <t>0011-4001-2023-000052</t>
  </si>
  <si>
    <t>CNTA CENTRO NACIONAL DE TECNOLOGÍA Y SEGURIDAD ALIMENTARIA</t>
  </si>
  <si>
    <t>Participación en las tareas en Planta Piloto de los proyectos de I+D que haya en ejecución</t>
  </si>
  <si>
    <t>0011-4001-2023-000054</t>
  </si>
  <si>
    <t>FUNDACIÓN I+D AUTONOMÍA Y MECATRÓNICA</t>
  </si>
  <si>
    <t>Desarrollo de arquitecturas cloud y edge para el despliegue y productización de soluciones de
aprendizaje continuo basadas en IA para sistemas IoT y procesos industriales</t>
  </si>
  <si>
    <t>Abonada</t>
  </si>
  <si>
    <t>167E/2023</t>
  </si>
  <si>
    <t>14 de junio</t>
  </si>
  <si>
    <t>166E/2023</t>
  </si>
  <si>
    <t>168E/2023</t>
  </si>
  <si>
    <t>169E/2023</t>
  </si>
  <si>
    <t>Nº 
de Resolución de concesión</t>
  </si>
  <si>
    <t>Fecha
de
Resolución de concesión</t>
  </si>
  <si>
    <t>5 de julio</t>
  </si>
  <si>
    <t>249E/2023</t>
  </si>
  <si>
    <t>247E/2023</t>
  </si>
  <si>
    <t>246E/2023</t>
  </si>
  <si>
    <t>250E/2023</t>
  </si>
  <si>
    <t>251E/2023</t>
  </si>
  <si>
    <t>252E/2023</t>
  </si>
  <si>
    <t>0011-4001-2023-000056</t>
  </si>
  <si>
    <t>Técnico de investigación (Formación profesional de grado superior) con experiencia previa en técnicas de cultivos celulares y biología molecular</t>
  </si>
  <si>
    <t>201E/2023</t>
  </si>
  <si>
    <t>23 de junio</t>
  </si>
  <si>
    <t>202E/2023</t>
  </si>
  <si>
    <t>206E/2023</t>
  </si>
  <si>
    <r>
      <t xml:space="preserve">Ámbito a conceder/
concedido
</t>
    </r>
    <r>
      <rPr>
        <sz val="11"/>
        <color theme="1"/>
        <rFont val="Calibri"/>
        <family val="2"/>
        <scheme val="minor"/>
      </rPr>
      <t>(etiquetado verde, etiquetado digital o resto)</t>
    </r>
  </si>
  <si>
    <t>Importe
ayuda a conceder/ concedida 
(€)</t>
  </si>
  <si>
    <t>0011-4001-2023-000057</t>
  </si>
  <si>
    <t>Evaluación de la genotoxicidad y puesta a punto de métodos para la evaluación in vitro del potencial carcinógeno de compuestos químicos</t>
  </si>
  <si>
    <t>0011-4001-2023-000058</t>
  </si>
  <si>
    <t>CLAVNA</t>
  </si>
  <si>
    <t>Desarrollo de un nuevo modelo de catering sostenible especializado en rodajes de cine y televisión.</t>
  </si>
  <si>
    <t>0011-4001-2023-000059</t>
  </si>
  <si>
    <t>Técnico de investigación con formación superior en Análisis de Laboratorio y Control de Calidad, que se ocupará del desarrollo y realización de métodos analíticos para la determinación de contaminantes en matrices medioambientales (aguas, suelos, residuos, gases).</t>
  </si>
  <si>
    <t>0011-4001-2023-000060</t>
  </si>
  <si>
    <t>0011-4001-2023-000061</t>
  </si>
  <si>
    <t>Estudio sobre eficacia de estrategias para comunicar los desafíos ambientales a través de redes sociales</t>
  </si>
  <si>
    <t>319E/2023</t>
  </si>
  <si>
    <t>2 de agosto</t>
  </si>
  <si>
    <t>321E/2023</t>
  </si>
  <si>
    <t>323E/2023</t>
  </si>
  <si>
    <t>322E/2023</t>
  </si>
  <si>
    <t>317E/2023</t>
  </si>
  <si>
    <t>0011-4001-2023-000062</t>
  </si>
  <si>
    <t>ASOCIACION CLUSTER AUDIOVISUAL DE NAVARRA</t>
  </si>
  <si>
    <t>Investigación de mercados y estados del arte de los ultimos avances tecnológicos relacionados con le sector salud y la industria audiovisual, para el proyecto “MiraSalud” sobre diseño de contenidos audiovisuales y desarrollos tecnológicos relacionados al área de la salud.</t>
  </si>
  <si>
    <t>0011-4001-2023-000063</t>
  </si>
  <si>
    <t>ASOCIACIÓN DE LA INDUSTRIA NAVARRA</t>
  </si>
  <si>
    <t>Selección de materiales y diseño y realización de procesos de impresión 3D de los mismos para aplicaciones en el ámbito biomédico.</t>
  </si>
  <si>
    <t>0011-4001-2023-000064</t>
  </si>
  <si>
    <t>Puesta a punto de metodologías de análisis.Validación experimental en diferentes tipos de aguas de consumo.Asumir un compromiso de vigilancia tecnológica.</t>
  </si>
  <si>
    <t>0011-4001-2023-000065</t>
  </si>
  <si>
    <t>Se aplicarán herramientas de inteligencia artificial para el minado de grandes conjuntos de datos de secuenciación de célula única para adquirir una visión holística de los mecanismos regulatorios de los síndromes mielodisplásticos (SMD) a una resolución jamas alcanzada, generando así el primer atlas funcional de esta enfermedad.</t>
  </si>
  <si>
    <t>0011-4001-2023-000066</t>
  </si>
  <si>
    <t xml:space="preserve">Implementación de los principios FAIR (Findable, Accessible, Interoperable and Reusable data) para la gestión y administración de datos científicos generados en las actividades de I+D delInstituto BIOMA. Digitalización de datos científicos recogidos en campo mediante el desarrollo e implementación de aplicaciones de la industria 4.0. </t>
  </si>
  <si>
    <t>357E/2023</t>
  </si>
  <si>
    <t>17 de agosto</t>
  </si>
  <si>
    <t>352E/2023</t>
  </si>
  <si>
    <t>375E/2023</t>
  </si>
  <si>
    <t>377E/2023</t>
  </si>
  <si>
    <t>378E/2023</t>
  </si>
  <si>
    <t>379E/2023</t>
  </si>
  <si>
    <t>23 de agosto</t>
  </si>
  <si>
    <t>24 de agosto</t>
  </si>
  <si>
    <t>0011-4001-2023-000068</t>
  </si>
  <si>
    <t>0011-4001-2023-000071</t>
  </si>
  <si>
    <t>0011-4001-2023-000072</t>
  </si>
  <si>
    <t>0011-4001-2023-000073</t>
  </si>
  <si>
    <t>Evaluación in vitro de inestabilidad genética y capacidad de transformación celular como biomarcadores de compuesto carcinógenos no genotóxicos</t>
  </si>
  <si>
    <t>NO</t>
  </si>
  <si>
    <t>Validación in vitro e in vivo de receptores de células T específicos de tumores identificados mediante firmas moleculares.</t>
  </si>
  <si>
    <t xml:space="preserve">Preprocesamiento, limpieza e ingeniería de datos. Análisis estadístico y desarrollo de modelos basados en inteligencia artificial. </t>
  </si>
  <si>
    <t>Preprocesamiento, limpieza e ingeniería de datos. Desarrollo de nuevos métodos para arreglar sesgos en los datos y alcanzar la equidad algorítmica.</t>
  </si>
  <si>
    <t>0011-4001-2023-000074</t>
  </si>
  <si>
    <t>0011-4001-2023-000075</t>
  </si>
  <si>
    <t>Investigación del comportamiento de consumidores al adoptar y utilizar apps móviles relacionadas con la salud usando Big Data</t>
  </si>
  <si>
    <t>Desarrollo de herramientas de análisis de imagen e inteligencia artificial para el análisis espacial de interacciones entre células TCR-T y células tumorales</t>
  </si>
  <si>
    <t>0011-4001-2023-000076</t>
  </si>
  <si>
    <t>0011-4001-2023-000077</t>
  </si>
  <si>
    <t>0011-4001-2023-000078</t>
  </si>
  <si>
    <t>0011-4001-2023-000081</t>
  </si>
  <si>
    <t>FUNDACION INSTITUTO DE INVESTIGACION SANITARIA DE NAVARRA</t>
  </si>
  <si>
    <t>Gestión de la innovación del Instituto a través de los resultados obtenidos en los proyectos de investigación. Actividad bajo la supervisión de la Dirección de Gestión</t>
  </si>
  <si>
    <t>Gestionar y supervisar las actividades  para desarrollar una investigación e innovación más abiertas e inclusivas en las que la sociedad pueda ser escuchada, obteniendo la influencia e intervención pertinentes durante todas las etapas de la investigación e innovación.</t>
  </si>
  <si>
    <t xml:space="preserve">Desarrollo en IdiSNA, de las políticas de innovación y ciencia abierta impulsadas desde la Comisión Europea y el ISCIII de manera acorde al cumplimiento de los requisitos normativos establecidos para la gestión y protección de los datos de salud. </t>
  </si>
  <si>
    <t>Desarrollo de tejido cardiaco humano en el laboratorio con fines terapéuticos</t>
  </si>
  <si>
    <t>Pendiente</t>
  </si>
  <si>
    <t>0011-4001-2023-000083</t>
  </si>
  <si>
    <t>0011-4001-2023-000084</t>
  </si>
  <si>
    <t>0011-4001-2023-000085</t>
  </si>
  <si>
    <t>0011-4001-2023-000086</t>
  </si>
  <si>
    <t>0011-4001-2023-000087</t>
  </si>
  <si>
    <t>0011-4001-2023-000088</t>
  </si>
  <si>
    <t>0011-4001-2023-000089</t>
  </si>
  <si>
    <t>0011-4001-2023-000090</t>
  </si>
  <si>
    <t>Análisis de herramientas de IA para rigging y setup de personajes.- Investigación y desarrollo de soluciones para la simplificación en procesos de captura de movimiento.- Investigación y desarrollo en procesos de traducción de captura de movimiento realista a animación cartoon.</t>
  </si>
  <si>
    <t>Investigación y desarrollo de nuevas aplicaciones y otras soluciones tecnológicas emergentes para la mejora de procesos de gestión de proyectos audiovisuales con especial enfoque en laindustria de la animación, los videojuegos.</t>
  </si>
  <si>
    <t>Desarrollo de recubrimientos PVD-HIPIMS para materiales en el ámbito sanitario.- Realización de procesos de caracterización.- Caracterización de superficies y materiales.- Preparación superficial de muestras y mantenimiento del equipo.</t>
  </si>
  <si>
    <t>Análisis computacional de datos ómicos generados en investigación traslacional hematológica mediante técnicas bulk y de celula única.</t>
  </si>
  <si>
    <t>CENTRO INTERNACIONAL DE INVESTIGACIÓN EN INTELIGENCIA ARTIFICIAL</t>
  </si>
  <si>
    <t>simplificación de modelos no lineales, utilizando métodos novedosos basados en datos (Data-Driven) y aplicando algoritmos de aprendizaje automático (Machine Learning) para la reducción/linealización de modelos de aerogenerador.</t>
  </si>
  <si>
    <t xml:space="preserve">generar modelos preclínicos de enfermedad de Parkinson y evaluar el efecto neuroprotector de tratamientos experimentales basados en la modulación de la respuesta inflamatoria. </t>
  </si>
  <si>
    <t>Generación del modelotransgénico APP/PS1-SIRT2KO (modelo transgénico de EA carente de la enzima SIRT2 enla microglía). Genotipados de los animales para la selección de losparentales en cada generación para la generación del modelo definitivo.</t>
  </si>
  <si>
    <t>Comparar mediante técnicas ómicas bulk (secuenciación de exomas y de RNA) y de célula individual (single-cell RNAseq), la firma molecular de las células de la enfermedad mínima residual que persisten al tratamiento frente a las células tumorales.</t>
  </si>
  <si>
    <t>30E/2023</t>
  </si>
  <si>
    <t>31E/2023</t>
  </si>
  <si>
    <t>15 de septiembre</t>
  </si>
  <si>
    <t>22 de septiembre</t>
  </si>
  <si>
    <t>48E/2023</t>
  </si>
  <si>
    <t>38E/2023</t>
  </si>
  <si>
    <t>19 de septiembre</t>
  </si>
  <si>
    <t>58E/2023</t>
  </si>
  <si>
    <t>25 de septiembre</t>
  </si>
  <si>
    <t>39E("023</t>
  </si>
  <si>
    <t>59E/2023</t>
  </si>
  <si>
    <t>5 de octubre</t>
  </si>
  <si>
    <t>73E/2023</t>
  </si>
  <si>
    <t>60E/2023</t>
  </si>
  <si>
    <t>26 de septiembre</t>
  </si>
  <si>
    <t>63E/2023</t>
  </si>
  <si>
    <t>0011-4001-2023-000091</t>
  </si>
  <si>
    <t>0011-4001-2023-000092</t>
  </si>
  <si>
    <t>0011-4001-2023-000093</t>
  </si>
  <si>
    <t>AGENCIA ESTATAL CSIC-INSTITUTO DE AGROBIOTECNOLOGÍA</t>
  </si>
  <si>
    <t>ASOCIACIÓN CLUSTER AUDIOVISUAL DE NAVARRA (CLAVNA)</t>
  </si>
  <si>
    <t>estudios de esencialidad de Brucella en cultivos celulares de trofoblastos,contemplados en el proyecto sobre patogénesis placentaria de Brucella, financiado por el Plan Nacional de I+D (PID2022-1392000OB-C21).</t>
  </si>
  <si>
    <t>Investigación y desarrollo de nuevas aplicaciones y otras soluciones tecnológicas emergentes para la mejora de procesos, asegurar backups eficientes, implementar nuevas tecnologías como IA y GPU y garantizar la integración de software de código abierto en proyectos audiovisuales con especial enfoque en la industria de la animación, los videojuegos.</t>
  </si>
  <si>
    <t>Investigación y desarrollo de nuevas aplicaciones y otras soluciones tecnológicas emergentes para la mejora de procesos de gestión de proyectos audiovisuales con especial enfoque en la industria de la animación, los videojuegos.</t>
  </si>
  <si>
    <t>0011-4001-2023-000094</t>
  </si>
  <si>
    <t>0011-4001-2023-000095</t>
  </si>
  <si>
    <t>0011-4001-2023-000096</t>
  </si>
  <si>
    <t>0011-4001-2023-000097</t>
  </si>
  <si>
    <t>0011-4001-2023-000098</t>
  </si>
  <si>
    <t>0011-4001-2023-000099</t>
  </si>
  <si>
    <t>0011-4001-2023-000100</t>
  </si>
  <si>
    <t>0011-4001-2023-000101</t>
  </si>
  <si>
    <t>0011-4001-2023-000102</t>
  </si>
  <si>
    <t>0011-4001-2023-000103</t>
  </si>
  <si>
    <t>PROFESSOR OCTOPUS AI LAB SL</t>
  </si>
  <si>
    <t>ASOCIACION NAVARRA CLUSTER PARA LA INDUSTRIALIZACION DE LA CONSTRUCCION</t>
  </si>
  <si>
    <t>93E/2023</t>
  </si>
  <si>
    <t>92E/2023</t>
  </si>
  <si>
    <t>11 de octubre</t>
  </si>
  <si>
    <t>Investigación en proyectos de Inteligencia Artificial, render GPU (Graphics Processing Unit) y otras soluciones tecnológicas emergentes, para la mejora de procesos y el aumento de la competitividad del sector audiovisual y del videojuego.</t>
  </si>
  <si>
    <t>Investigación en proyectos de Inteligencia Artificial, render GPU (Graphics Processing Unit) y otras soluciones tecnológicas emergentes, para la mejora de procesos y el aumento de la competitividad del sector audiovisual y del videojuego</t>
  </si>
  <si>
    <t>Desarrollo de nuevas aplicaciones del motor Unreal engine para producciones audiovisuales en entornos virtuales dotadas de elementos de robótica de control de movimientos de cámara a alta velocidad (Ultra fast speed stop motion)</t>
  </si>
  <si>
    <t>Estudio de las vías de regulación controladas por c-di-GP relacionadas con los reguladores transcipcionales MIrA y CsgD e investigación de la interconexión entre el sistema de transducción de señal mediado por c-di-GMP y los Sistemas de Dos Componentes</t>
  </si>
  <si>
    <t>no</t>
  </si>
  <si>
    <t>0011-4001-2023-000105</t>
  </si>
  <si>
    <t>99E/2023</t>
  </si>
  <si>
    <t>18 de octubre</t>
  </si>
  <si>
    <t>0011-4001-2023-000106</t>
  </si>
  <si>
    <t>0011-4001-2023-000107</t>
  </si>
  <si>
    <t>0011-4001-2023-000108</t>
  </si>
  <si>
    <t>18/!0/2023</t>
  </si>
  <si>
    <t>Continuar con la coordinación las distintas actividades de los proyectos de investigación encolaboración con los IPs de la Unidad de Trastornos del Movimiento y de los proyectos dela Unidad de Trastornos de la Cognición y la Conducta (UTCC) del Departamento deNeurología de la Clínica Universidad de Navarra.</t>
  </si>
  <si>
    <t>Desarrollo y puesta a punto de métodos analíticos innovadores capaces de separar y extraer polímeros y microplásticos de matrices sólidas como residuos de producción de la industria agroalimentaria, cosmética y de higiene personal en las diferentes etapas, aguas residuales y de procesos, suelos agrícolas y sedimentos, y posteriormente realizar su caracterización química y estructural</t>
  </si>
  <si>
    <t>Diferentes investigaciones que se realizan en el laboratorio de la Escuela de Arquitectura de la Universidad de Navarra. Preparación y realización de ensayos mecánicos de madera mediante su diseño digital y su fabricación a partir de este en la fresadora, creación y optimización de modelos 3D para la impresión aditiva tanto en polímeros (reforzados o no) como en metal y obtención y procesamiento de los resultados experimentales mediante correlación digital de imagenes con el equipamiento disponible (GOM SNAP).</t>
  </si>
  <si>
    <t>Investigación para el desarrollo de una viticultura más ecológica y sostenible</t>
  </si>
  <si>
    <t>Técnicas de interacción persona-computador, creación de patrones de audio espacial e integración de sonido espacial y música en historias generadas por SoundTeller</t>
  </si>
  <si>
    <t>Investigar el potencial predictivo de diversas decodificaciones de secuencias proteicas en relación con características determinantes para la idoneidad del uso de proteínas en estudios clínicos.</t>
  </si>
  <si>
    <t xml:space="preserve">Investigación sobre los factores que están transformando el sector de la construcción. </t>
  </si>
  <si>
    <t>Desarrollar herramientas computacionales y flujos de trabajo prácticos para poder evaluar la dosis absorbida en estos tumores, permitiendo así el uso seguro y eficiente de las nuevas terapias en beneficio de los pacientes con cáncer.</t>
  </si>
  <si>
    <t>0011-4001-2023-000109</t>
  </si>
  <si>
    <t>0011-4001-2023-000110</t>
  </si>
  <si>
    <t>Uso de invertebrados marinos no comercializables y deshechados comodescartes para la obtención de nuevos alimentos funcionales</t>
  </si>
  <si>
    <t>0011-4001-2023-000111</t>
  </si>
  <si>
    <t>113E/2023</t>
  </si>
  <si>
    <t>23 de octubre</t>
  </si>
  <si>
    <t>112E/2023</t>
  </si>
  <si>
    <t>117E/2023</t>
  </si>
  <si>
    <t>Determinación de isótopos estables en matrices medioambientales (material particulado atmosférico, material particulado suspendido en sistemas acuáticos, sedimentos y biomonitores) para su aplicación en estudios sobre la contaminación ambiental.</t>
  </si>
  <si>
    <t>Evaluar el impacto del cambio climático en ecosistemas naturales y agrícolas.</t>
  </si>
  <si>
    <t>142E/2023</t>
  </si>
  <si>
    <t>15 de noviembre</t>
  </si>
  <si>
    <t>127E/2023</t>
  </si>
  <si>
    <t>26 de octubre</t>
  </si>
  <si>
    <t>128E/2023</t>
  </si>
  <si>
    <t>130E/2023</t>
  </si>
  <si>
    <t>129E/2023</t>
  </si>
  <si>
    <t>134E/2023</t>
  </si>
  <si>
    <t>31 de octubre</t>
  </si>
  <si>
    <t>47E/2023</t>
  </si>
  <si>
    <t>Si (6)</t>
  </si>
  <si>
    <t>Propuesta concesión</t>
  </si>
  <si>
    <t>0011-4001-2023-000112</t>
  </si>
  <si>
    <t>Procesamiento y análisis de datos de variables ambientales-mantenimiento de los cultivos en los experimentos realizados en invernaderos-valorización de residuos vegetales domésticos y restos de poda como agentes antimicrobianos y alelopáticos</t>
  </si>
  <si>
    <t>Propuesta abono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</si>
</sst>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59999389629810485"/>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auto="1"/>
      </top>
      <bottom style="thin">
        <color auto="1"/>
      </bottom>
      <diagonal/>
    </border>
  </borders>
  <cellStyleXfs count="1">
    <xf numFmtId="0" fontId="0" fillId="0" borderId="0"/>
  </cellStyleXfs>
  <cellXfs count="49">
    <xf numFmtId="0" fontId="0" fillId="0" borderId="0" xfId="0"/>
    <xf numFmtId="14" fontId="0" fillId="0" borderId="0" xfId="0" applyNumberFormat="1"/>
    <xf numFmtId="0" fontId="0" fillId="0" borderId="1" xfId="0" applyBorder="1" applyAlignment="1">
      <alignment horizontal="center" vertical="top"/>
    </xf>
    <xf numFmtId="4" fontId="0" fillId="0" borderId="1" xfId="0" applyNumberFormat="1" applyFill="1" applyBorder="1" applyAlignment="1">
      <alignment horizontal="right" vertical="top"/>
    </xf>
    <xf numFmtId="0" fontId="0" fillId="0" borderId="1" xfId="0" applyFill="1" applyBorder="1" applyAlignment="1">
      <alignment vertical="top" wrapText="1"/>
    </xf>
    <xf numFmtId="0" fontId="0" fillId="0" borderId="1" xfId="0" applyBorder="1" applyAlignment="1">
      <alignment horizontal="center" vertical="top" wrapText="1"/>
    </xf>
    <xf numFmtId="14" fontId="0" fillId="0" borderId="1" xfId="0" applyNumberFormat="1" applyFill="1" applyBorder="1" applyAlignment="1">
      <alignment horizontal="center" vertical="top"/>
    </xf>
    <xf numFmtId="0" fontId="0" fillId="0" borderId="1" xfId="0" applyFont="1" applyFill="1" applyBorder="1" applyAlignment="1">
      <alignment vertical="top" wrapText="1"/>
    </xf>
    <xf numFmtId="0" fontId="0" fillId="0" borderId="1" xfId="0" applyFill="1" applyBorder="1" applyAlignment="1">
      <alignment horizontal="center" vertical="top"/>
    </xf>
    <xf numFmtId="0" fontId="0" fillId="0" borderId="1" xfId="0" applyFill="1" applyBorder="1" applyAlignment="1">
      <alignment vertical="top"/>
    </xf>
    <xf numFmtId="14" fontId="0" fillId="0" borderId="1" xfId="0" applyNumberFormat="1" applyFill="1" applyBorder="1" applyAlignment="1">
      <alignment vertical="top"/>
    </xf>
    <xf numFmtId="16" fontId="0" fillId="0" borderId="0" xfId="0" applyNumberFormat="1"/>
    <xf numFmtId="0" fontId="1" fillId="0" borderId="0" xfId="0" applyFont="1"/>
    <xf numFmtId="0" fontId="0" fillId="0" borderId="1" xfId="0" applyFill="1" applyBorder="1" applyAlignment="1">
      <alignment horizontal="center" vertical="top" wrapText="1"/>
    </xf>
    <xf numFmtId="0" fontId="1" fillId="3" borderId="1" xfId="0" applyFont="1" applyFill="1" applyBorder="1" applyAlignment="1">
      <alignment horizontal="center" vertical="top" wrapText="1"/>
    </xf>
    <xf numFmtId="0" fontId="1" fillId="4" borderId="1" xfId="0" applyFont="1" applyFill="1" applyBorder="1" applyAlignment="1">
      <alignment horizontal="center" vertical="top" wrapText="1"/>
    </xf>
    <xf numFmtId="4" fontId="1" fillId="4" borderId="3" xfId="0" applyNumberFormat="1" applyFont="1" applyFill="1" applyBorder="1" applyAlignment="1">
      <alignment horizontal="right" vertical="top"/>
    </xf>
    <xf numFmtId="4" fontId="1" fillId="4" borderId="1" xfId="0" applyNumberFormat="1" applyFont="1" applyFill="1" applyBorder="1" applyAlignment="1">
      <alignment horizontal="right" vertical="top"/>
    </xf>
    <xf numFmtId="14" fontId="3" fillId="3" borderId="1" xfId="0" applyNumberFormat="1" applyFont="1" applyFill="1" applyBorder="1" applyAlignment="1">
      <alignment horizontal="left" vertical="top"/>
    </xf>
    <xf numFmtId="0" fontId="1" fillId="2" borderId="1" xfId="0" applyFont="1" applyFill="1" applyBorder="1" applyAlignment="1">
      <alignment horizontal="center" vertical="top" wrapText="1"/>
    </xf>
    <xf numFmtId="4" fontId="0" fillId="0" borderId="4" xfId="0" applyNumberFormat="1" applyFill="1" applyBorder="1" applyAlignment="1">
      <alignment horizontal="right" vertical="top"/>
    </xf>
    <xf numFmtId="0" fontId="0" fillId="0" borderId="0" xfId="0" applyFill="1"/>
    <xf numFmtId="14" fontId="0" fillId="0" borderId="0" xfId="0" applyNumberFormat="1" applyFill="1"/>
    <xf numFmtId="0" fontId="0" fillId="5" borderId="5" xfId="0" applyFill="1" applyBorder="1"/>
    <xf numFmtId="0" fontId="0" fillId="5" borderId="6" xfId="0" applyFill="1" applyBorder="1"/>
    <xf numFmtId="0" fontId="1" fillId="5" borderId="7" xfId="0" applyFont="1" applyFill="1" applyBorder="1" applyAlignment="1">
      <alignment horizontal="center" vertical="top" wrapText="1"/>
    </xf>
    <xf numFmtId="0" fontId="1" fillId="5" borderId="8" xfId="0" applyFont="1" applyFill="1" applyBorder="1" applyAlignment="1">
      <alignment horizontal="center" vertical="top"/>
    </xf>
    <xf numFmtId="0" fontId="1" fillId="5" borderId="9" xfId="0" applyFont="1" applyFill="1" applyBorder="1" applyAlignment="1">
      <alignment horizontal="right"/>
    </xf>
    <xf numFmtId="4" fontId="1" fillId="5" borderId="10" xfId="0" applyNumberFormat="1" applyFont="1" applyFill="1" applyBorder="1" applyAlignment="1">
      <alignment horizontal="center"/>
    </xf>
    <xf numFmtId="4" fontId="0" fillId="0" borderId="0" xfId="0" applyNumberFormat="1"/>
    <xf numFmtId="0" fontId="0" fillId="0" borderId="0" xfId="0" applyFill="1" applyBorder="1" applyAlignment="1">
      <alignment vertical="top"/>
    </xf>
    <xf numFmtId="0" fontId="0" fillId="0" borderId="13" xfId="0" applyFill="1" applyBorder="1" applyAlignment="1">
      <alignment horizontal="center" vertical="top"/>
    </xf>
    <xf numFmtId="0" fontId="0" fillId="0" borderId="4" xfId="0" applyFont="1" applyFill="1" applyBorder="1" applyAlignment="1">
      <alignment vertical="top" wrapText="1"/>
    </xf>
    <xf numFmtId="0" fontId="0" fillId="0" borderId="2" xfId="0" applyFill="1" applyBorder="1" applyAlignment="1">
      <alignment horizontal="center" vertical="top" wrapText="1"/>
    </xf>
    <xf numFmtId="0" fontId="0" fillId="5" borderId="15" xfId="0" applyFill="1" applyBorder="1"/>
    <xf numFmtId="0" fontId="0" fillId="5" borderId="16" xfId="0" applyFill="1" applyBorder="1"/>
    <xf numFmtId="0" fontId="0" fillId="0" borderId="17" xfId="0" applyFill="1" applyBorder="1" applyAlignment="1">
      <alignment horizontal="center" vertical="top" wrapText="1"/>
    </xf>
    <xf numFmtId="0" fontId="2" fillId="3" borderId="1" xfId="0" applyFont="1" applyFill="1" applyBorder="1" applyAlignment="1">
      <alignment horizontal="right" vertical="top"/>
    </xf>
    <xf numFmtId="0" fontId="1" fillId="2" borderId="1" xfId="0" applyFont="1" applyFill="1" applyBorder="1" applyAlignment="1">
      <alignment horizontal="center" vertical="center"/>
    </xf>
    <xf numFmtId="0" fontId="0" fillId="0" borderId="14" xfId="0" applyBorder="1" applyAlignment="1">
      <alignment horizontal="left" vertical="top" wrapText="1"/>
    </xf>
    <xf numFmtId="0" fontId="0" fillId="0" borderId="0" xfId="0" applyAlignment="1">
      <alignment horizontal="left" vertical="top" wrapText="1"/>
    </xf>
    <xf numFmtId="0" fontId="0" fillId="0" borderId="17" xfId="0" applyFont="1" applyFill="1" applyBorder="1" applyAlignment="1">
      <alignment vertical="top" wrapText="1"/>
    </xf>
    <xf numFmtId="14" fontId="0" fillId="0" borderId="1" xfId="0" applyNumberFormat="1" applyFill="1" applyBorder="1" applyAlignment="1">
      <alignment horizontal="left" vertical="top" wrapText="1"/>
    </xf>
    <xf numFmtId="14" fontId="0" fillId="0" borderId="13" xfId="0" applyNumberFormat="1" applyFill="1" applyBorder="1" applyAlignment="1">
      <alignment horizontal="left" vertical="top" wrapText="1"/>
    </xf>
    <xf numFmtId="0" fontId="1" fillId="0" borderId="0" xfId="0" applyFont="1" applyFill="1" applyBorder="1" applyAlignment="1">
      <alignment horizontal="right" vertical="center" wrapText="1"/>
    </xf>
    <xf numFmtId="0" fontId="1" fillId="0" borderId="12" xfId="0" applyFont="1" applyFill="1" applyBorder="1" applyAlignment="1">
      <alignment horizontal="right" vertical="center" wrapText="1"/>
    </xf>
    <xf numFmtId="4" fontId="1" fillId="6" borderId="11" xfId="0" applyNumberFormat="1" applyFont="1" applyFill="1" applyBorder="1" applyAlignment="1">
      <alignment horizontal="right" vertical="center"/>
    </xf>
    <xf numFmtId="4" fontId="1" fillId="8" borderId="11" xfId="0" applyNumberFormat="1" applyFont="1" applyFill="1" applyBorder="1" applyAlignment="1">
      <alignment horizontal="right" vertical="center"/>
    </xf>
    <xf numFmtId="4" fontId="1" fillId="7" borderId="11" xfId="0" applyNumberFormat="1" applyFont="1" applyFill="1" applyBorder="1" applyAlignment="1">
      <alignment horizontal="right" vertical="center"/>
    </xf>
  </cellXfs>
  <cellStyles count="1">
    <cellStyle name="Normal" xfId="0" builtinId="0"/>
  </cellStyles>
  <dxfs count="1">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7"/>
  <sheetViews>
    <sheetView tabSelected="1" zoomScale="85" zoomScaleNormal="85" workbookViewId="0">
      <pane xSplit="4" ySplit="4" topLeftCell="E84" activePane="bottomRight" state="frozen"/>
      <selection pane="topRight" activeCell="E1" sqref="E1"/>
      <selection pane="bottomLeft" activeCell="A5" sqref="A5"/>
      <selection pane="bottomRight" activeCell="I88" sqref="I88:K88"/>
    </sheetView>
  </sheetViews>
  <sheetFormatPr baseColWidth="10" defaultRowHeight="14.4" x14ac:dyDescent="0.3"/>
  <cols>
    <col min="1" max="1" width="21.44140625" bestFit="1" customWidth="1"/>
    <col min="2" max="2" width="10.6640625" bestFit="1" customWidth="1"/>
    <col min="3" max="3" width="26.44140625" customWidth="1"/>
    <col min="4" max="4" width="39.5546875" customWidth="1"/>
    <col min="5" max="5" width="11.5546875" customWidth="1"/>
    <col min="6" max="6" width="12.6640625" customWidth="1"/>
    <col min="7" max="7" width="12.6640625" bestFit="1" customWidth="1"/>
    <col min="8" max="8" width="14" customWidth="1"/>
    <col min="9" max="9" width="11.44140625" customWidth="1"/>
    <col min="10" max="11" width="10.6640625" bestFit="1" customWidth="1"/>
    <col min="12" max="12" width="12.109375" customWidth="1"/>
    <col min="13" max="13" width="12.109375" bestFit="1" customWidth="1"/>
    <col min="14" max="14" width="12.109375" customWidth="1"/>
    <col min="16" max="16" width="11.6640625" bestFit="1" customWidth="1"/>
  </cols>
  <sheetData>
    <row r="1" spans="1:16" ht="28.8" x14ac:dyDescent="0.3">
      <c r="A1" s="38" t="s">
        <v>53</v>
      </c>
      <c r="B1" s="38"/>
      <c r="C1" s="38"/>
      <c r="I1" s="23"/>
      <c r="J1" s="24"/>
      <c r="K1" s="24"/>
      <c r="L1" s="25" t="s">
        <v>33</v>
      </c>
      <c r="M1" s="25" t="s">
        <v>34</v>
      </c>
      <c r="N1" s="26" t="s">
        <v>28</v>
      </c>
    </row>
    <row r="2" spans="1:16" ht="15" thickBot="1" x14ac:dyDescent="0.35">
      <c r="A2" s="37" t="s">
        <v>0</v>
      </c>
      <c r="B2" s="37"/>
      <c r="C2" s="18">
        <v>45261</v>
      </c>
      <c r="I2" s="34"/>
      <c r="J2" s="35"/>
      <c r="K2" s="27" t="s">
        <v>49</v>
      </c>
      <c r="L2" s="28">
        <v>561066.64</v>
      </c>
      <c r="M2" s="28">
        <v>561066.64</v>
      </c>
      <c r="N2" s="28">
        <f>1211485.72+41736.98</f>
        <v>1253222.7</v>
      </c>
      <c r="P2" s="29"/>
    </row>
    <row r="4" spans="1:16" ht="100.8" x14ac:dyDescent="0.3">
      <c r="A4" s="14" t="s">
        <v>3</v>
      </c>
      <c r="B4" s="14" t="s">
        <v>2</v>
      </c>
      <c r="C4" s="14" t="s">
        <v>1</v>
      </c>
      <c r="D4" s="14" t="s">
        <v>9</v>
      </c>
      <c r="E4" s="14" t="s">
        <v>8</v>
      </c>
      <c r="F4" s="19" t="s">
        <v>68</v>
      </c>
      <c r="G4" s="15" t="s">
        <v>62</v>
      </c>
      <c r="H4" s="15" t="s">
        <v>144</v>
      </c>
      <c r="I4" s="15" t="s">
        <v>145</v>
      </c>
      <c r="J4" s="15" t="s">
        <v>129</v>
      </c>
      <c r="K4" s="15" t="s">
        <v>130</v>
      </c>
      <c r="L4" s="15" t="s">
        <v>50</v>
      </c>
      <c r="M4" s="15" t="s">
        <v>51</v>
      </c>
      <c r="N4" s="15" t="s">
        <v>52</v>
      </c>
    </row>
    <row r="5" spans="1:16" ht="43.2" x14ac:dyDescent="0.3">
      <c r="A5" s="9" t="s">
        <v>17</v>
      </c>
      <c r="B5" s="6">
        <v>45003</v>
      </c>
      <c r="C5" s="4" t="s">
        <v>13</v>
      </c>
      <c r="D5" s="7" t="s">
        <v>27</v>
      </c>
      <c r="E5" s="13" t="s">
        <v>123</v>
      </c>
      <c r="F5" s="2" t="s">
        <v>6</v>
      </c>
      <c r="G5" s="2" t="s">
        <v>7</v>
      </c>
      <c r="H5" s="5" t="s">
        <v>28</v>
      </c>
      <c r="I5" s="3">
        <v>33003.919999999998</v>
      </c>
      <c r="J5" s="6" t="s">
        <v>74</v>
      </c>
      <c r="K5" s="42" t="s">
        <v>75</v>
      </c>
      <c r="L5" s="16">
        <f>IF(OR(E5="Propuesta concesión",E5="Concedida",E5="Abonada"),IF(H5="Etiquetado verde",L2-I5,L2),L2)</f>
        <v>561066.64</v>
      </c>
      <c r="M5" s="17">
        <f>IF(OR(E5="Propuesta concesión",E5="Concedida",E5="Abonada"),IF(H5="Etiquetado digital",M2-I5,M2),M2)</f>
        <v>561066.64</v>
      </c>
      <c r="N5" s="17">
        <f>IF(OR(E5="Propuesta concesión",E5="Concedida",E5="Abonada"),IF(H5="Resto",N2-I5,N2),N2)</f>
        <v>1220218.78</v>
      </c>
    </row>
    <row r="6" spans="1:16" ht="43.2" x14ac:dyDescent="0.3">
      <c r="A6" s="9" t="s">
        <v>18</v>
      </c>
      <c r="B6" s="6">
        <v>45003</v>
      </c>
      <c r="C6" s="4" t="s">
        <v>13</v>
      </c>
      <c r="D6" s="7" t="s">
        <v>29</v>
      </c>
      <c r="E6" s="13" t="s">
        <v>123</v>
      </c>
      <c r="F6" s="8" t="s">
        <v>6</v>
      </c>
      <c r="G6" s="8" t="s">
        <v>6</v>
      </c>
      <c r="H6" s="13" t="s">
        <v>28</v>
      </c>
      <c r="I6" s="3">
        <v>33003.919999999998</v>
      </c>
      <c r="J6" s="6" t="s">
        <v>76</v>
      </c>
      <c r="K6" s="42" t="s">
        <v>75</v>
      </c>
      <c r="L6" s="16">
        <f t="shared" ref="L6" si="0">IF(A6="","",IF(OR(E6="Propuesta concesión",E6="Concedida",E6="Abonada"),IF(H6="Etiquetado verde",L5-I6,L5),L5))</f>
        <v>561066.64</v>
      </c>
      <c r="M6" s="17">
        <f t="shared" ref="M6" si="1">IF(A6="","",IF(OR(E6="Propuesta concesión",E6="Concedida",E6="Abonada"),IF(H6="Etiquetado digital",M5-I6,M5),M5))</f>
        <v>561066.64</v>
      </c>
      <c r="N6" s="17">
        <f t="shared" ref="N6" si="2">IF(A6="","",IF(OR(E6="Propuesta concesión",E6="Concedida",E6="Abonada"),IF(H6="Resto",N5-I6,N5),N5))</f>
        <v>1187214.8600000001</v>
      </c>
    </row>
    <row r="7" spans="1:16" ht="43.2" x14ac:dyDescent="0.3">
      <c r="A7" s="9" t="s">
        <v>19</v>
      </c>
      <c r="B7" s="6">
        <v>45005</v>
      </c>
      <c r="C7" s="4" t="s">
        <v>16</v>
      </c>
      <c r="D7" s="7" t="s">
        <v>31</v>
      </c>
      <c r="E7" s="8" t="s">
        <v>123</v>
      </c>
      <c r="F7" s="8" t="s">
        <v>6</v>
      </c>
      <c r="G7" s="8" t="s">
        <v>6</v>
      </c>
      <c r="H7" s="13" t="s">
        <v>28</v>
      </c>
      <c r="I7" s="3">
        <v>33003.919999999998</v>
      </c>
      <c r="J7" s="6" t="s">
        <v>77</v>
      </c>
      <c r="K7" s="42" t="s">
        <v>75</v>
      </c>
      <c r="L7" s="16">
        <f t="shared" ref="L7:L70" si="3">IF(A7="","",IF(OR(E7="Propuesta concesión",E7="Concedida",E7="Abonada"),IF(H7="Etiquetado verde",L6-I7,L6),L6))</f>
        <v>561066.64</v>
      </c>
      <c r="M7" s="17">
        <f t="shared" ref="M7:M70" si="4">IF(A7="","",IF(OR(E7="Propuesta concesión",E7="Concedida",E7="Abonada"),IF(H7="Etiquetado digital",M6-I7,M6),M6))</f>
        <v>561066.64</v>
      </c>
      <c r="N7" s="17">
        <f t="shared" ref="N7:N70" si="5">IF(A7="","",IF(OR(E7="Propuesta concesión",E7="Concedida",E7="Abonada"),IF(H7="Resto",N6-I7,N6),N6))</f>
        <v>1154210.9400000002</v>
      </c>
    </row>
    <row r="8" spans="1:16" ht="28.8" x14ac:dyDescent="0.3">
      <c r="A8" s="9" t="s">
        <v>20</v>
      </c>
      <c r="B8" s="6">
        <v>45005</v>
      </c>
      <c r="C8" s="4" t="s">
        <v>16</v>
      </c>
      <c r="D8" s="7" t="s">
        <v>32</v>
      </c>
      <c r="E8" s="13" t="s">
        <v>123</v>
      </c>
      <c r="F8" s="8" t="s">
        <v>6</v>
      </c>
      <c r="G8" s="8" t="s">
        <v>6</v>
      </c>
      <c r="H8" s="13" t="s">
        <v>28</v>
      </c>
      <c r="I8" s="3">
        <v>33003.919999999998</v>
      </c>
      <c r="J8" s="6" t="s">
        <v>78</v>
      </c>
      <c r="K8" s="42" t="s">
        <v>75</v>
      </c>
      <c r="L8" s="16">
        <f t="shared" si="3"/>
        <v>561066.64</v>
      </c>
      <c r="M8" s="17">
        <f t="shared" si="4"/>
        <v>561066.64</v>
      </c>
      <c r="N8" s="17">
        <f t="shared" si="5"/>
        <v>1121207.0200000003</v>
      </c>
    </row>
    <row r="9" spans="1:16" ht="43.2" x14ac:dyDescent="0.3">
      <c r="A9" s="9" t="s">
        <v>21</v>
      </c>
      <c r="B9" s="6">
        <v>45005</v>
      </c>
      <c r="C9" s="4" t="s">
        <v>4</v>
      </c>
      <c r="D9" s="7" t="s">
        <v>35</v>
      </c>
      <c r="E9" s="13" t="s">
        <v>123</v>
      </c>
      <c r="F9" s="8" t="s">
        <v>6</v>
      </c>
      <c r="G9" s="8" t="s">
        <v>6</v>
      </c>
      <c r="H9" s="13" t="s">
        <v>34</v>
      </c>
      <c r="I9" s="3">
        <v>33003.919999999998</v>
      </c>
      <c r="J9" s="6" t="s">
        <v>79</v>
      </c>
      <c r="K9" s="42" t="s">
        <v>75</v>
      </c>
      <c r="L9" s="16">
        <f t="shared" si="3"/>
        <v>561066.64</v>
      </c>
      <c r="M9" s="17">
        <f t="shared" si="4"/>
        <v>528062.71999999997</v>
      </c>
      <c r="N9" s="17">
        <f t="shared" si="5"/>
        <v>1121207.0200000003</v>
      </c>
    </row>
    <row r="10" spans="1:16" ht="57.6" x14ac:dyDescent="0.3">
      <c r="A10" s="9" t="s">
        <v>22</v>
      </c>
      <c r="B10" s="6">
        <v>45005</v>
      </c>
      <c r="C10" s="4" t="s">
        <v>4</v>
      </c>
      <c r="D10" s="7" t="s">
        <v>36</v>
      </c>
      <c r="E10" s="13" t="s">
        <v>123</v>
      </c>
      <c r="F10" s="8" t="s">
        <v>6</v>
      </c>
      <c r="G10" s="8" t="s">
        <v>6</v>
      </c>
      <c r="H10" s="13" t="s">
        <v>34</v>
      </c>
      <c r="I10" s="3">
        <v>33003.919999999998</v>
      </c>
      <c r="J10" s="6" t="s">
        <v>80</v>
      </c>
      <c r="K10" s="42" t="s">
        <v>75</v>
      </c>
      <c r="L10" s="16">
        <f t="shared" si="3"/>
        <v>561066.64</v>
      </c>
      <c r="M10" s="17">
        <f t="shared" si="4"/>
        <v>495058.8</v>
      </c>
      <c r="N10" s="17">
        <f t="shared" si="5"/>
        <v>1121207.0200000003</v>
      </c>
    </row>
    <row r="11" spans="1:16" ht="43.2" x14ac:dyDescent="0.3">
      <c r="A11" s="9" t="s">
        <v>23</v>
      </c>
      <c r="B11" s="6">
        <v>45006</v>
      </c>
      <c r="C11" s="4" t="s">
        <v>5</v>
      </c>
      <c r="D11" s="7" t="s">
        <v>44</v>
      </c>
      <c r="E11" s="13" t="s">
        <v>123</v>
      </c>
      <c r="F11" s="8" t="s">
        <v>6</v>
      </c>
      <c r="G11" s="8" t="s">
        <v>6</v>
      </c>
      <c r="H11" s="13" t="s">
        <v>33</v>
      </c>
      <c r="I11" s="3">
        <v>33003.919999999998</v>
      </c>
      <c r="J11" s="6" t="s">
        <v>81</v>
      </c>
      <c r="K11" s="42" t="s">
        <v>75</v>
      </c>
      <c r="L11" s="16">
        <f t="shared" si="3"/>
        <v>528062.71999999997</v>
      </c>
      <c r="M11" s="17">
        <f t="shared" si="4"/>
        <v>495058.8</v>
      </c>
      <c r="N11" s="17">
        <f t="shared" si="5"/>
        <v>1121207.0200000003</v>
      </c>
    </row>
    <row r="12" spans="1:16" ht="43.2" x14ac:dyDescent="0.3">
      <c r="A12" s="9" t="s">
        <v>24</v>
      </c>
      <c r="B12" s="6">
        <v>45006</v>
      </c>
      <c r="C12" s="4" t="s">
        <v>13</v>
      </c>
      <c r="D12" s="7" t="s">
        <v>37</v>
      </c>
      <c r="E12" s="13" t="s">
        <v>123</v>
      </c>
      <c r="F12" s="8" t="s">
        <v>6</v>
      </c>
      <c r="G12" s="8" t="s">
        <v>6</v>
      </c>
      <c r="H12" s="13" t="s">
        <v>28</v>
      </c>
      <c r="I12" s="3">
        <v>33003.919999999998</v>
      </c>
      <c r="J12" s="6" t="s">
        <v>82</v>
      </c>
      <c r="K12" s="42" t="s">
        <v>75</v>
      </c>
      <c r="L12" s="16">
        <f t="shared" si="3"/>
        <v>528062.71999999997</v>
      </c>
      <c r="M12" s="17">
        <f t="shared" si="4"/>
        <v>495058.8</v>
      </c>
      <c r="N12" s="17">
        <f t="shared" si="5"/>
        <v>1088203.1000000003</v>
      </c>
    </row>
    <row r="13" spans="1:16" ht="43.2" x14ac:dyDescent="0.3">
      <c r="A13" s="9" t="s">
        <v>25</v>
      </c>
      <c r="B13" s="6">
        <v>45006</v>
      </c>
      <c r="C13" s="4" t="s">
        <v>13</v>
      </c>
      <c r="D13" s="7" t="s">
        <v>38</v>
      </c>
      <c r="E13" s="13" t="s">
        <v>123</v>
      </c>
      <c r="F13" s="8" t="s">
        <v>6</v>
      </c>
      <c r="G13" s="8" t="s">
        <v>6</v>
      </c>
      <c r="H13" s="13" t="s">
        <v>28</v>
      </c>
      <c r="I13" s="3">
        <v>33003.919999999998</v>
      </c>
      <c r="J13" s="6" t="s">
        <v>83</v>
      </c>
      <c r="K13" s="42" t="s">
        <v>75</v>
      </c>
      <c r="L13" s="16">
        <f t="shared" si="3"/>
        <v>528062.71999999997</v>
      </c>
      <c r="M13" s="17">
        <f t="shared" si="4"/>
        <v>495058.8</v>
      </c>
      <c r="N13" s="17">
        <f t="shared" si="5"/>
        <v>1055199.1800000004</v>
      </c>
    </row>
    <row r="14" spans="1:16" ht="43.2" x14ac:dyDescent="0.3">
      <c r="A14" s="9" t="s">
        <v>26</v>
      </c>
      <c r="B14" s="6">
        <v>45007</v>
      </c>
      <c r="C14" s="4" t="s">
        <v>4</v>
      </c>
      <c r="D14" s="7" t="s">
        <v>45</v>
      </c>
      <c r="E14" s="13" t="s">
        <v>123</v>
      </c>
      <c r="F14" s="8" t="s">
        <v>6</v>
      </c>
      <c r="G14" s="8" t="s">
        <v>6</v>
      </c>
      <c r="H14" s="13" t="s">
        <v>28</v>
      </c>
      <c r="I14" s="3">
        <v>33003.919999999998</v>
      </c>
      <c r="J14" s="6" t="s">
        <v>84</v>
      </c>
      <c r="K14" s="42" t="s">
        <v>75</v>
      </c>
      <c r="L14" s="16">
        <f t="shared" si="3"/>
        <v>528062.71999999997</v>
      </c>
      <c r="M14" s="17">
        <f t="shared" si="4"/>
        <v>495058.8</v>
      </c>
      <c r="N14" s="17">
        <f t="shared" si="5"/>
        <v>1022195.2600000004</v>
      </c>
    </row>
    <row r="15" spans="1:16" ht="28.8" x14ac:dyDescent="0.3">
      <c r="A15" s="9" t="s">
        <v>39</v>
      </c>
      <c r="B15" s="6">
        <v>45012</v>
      </c>
      <c r="C15" s="4" t="s">
        <v>40</v>
      </c>
      <c r="D15" s="7" t="s">
        <v>46</v>
      </c>
      <c r="E15" s="13" t="s">
        <v>123</v>
      </c>
      <c r="F15" s="8" t="s">
        <v>6</v>
      </c>
      <c r="G15" s="8" t="s">
        <v>6</v>
      </c>
      <c r="H15" s="13" t="s">
        <v>33</v>
      </c>
      <c r="I15" s="3">
        <v>33003.919999999998</v>
      </c>
      <c r="J15" s="8" t="s">
        <v>87</v>
      </c>
      <c r="K15" s="42" t="s">
        <v>75</v>
      </c>
      <c r="L15" s="16">
        <f t="shared" si="3"/>
        <v>495058.8</v>
      </c>
      <c r="M15" s="17">
        <f t="shared" si="4"/>
        <v>495058.8</v>
      </c>
      <c r="N15" s="17">
        <f t="shared" si="5"/>
        <v>1022195.2600000004</v>
      </c>
    </row>
    <row r="16" spans="1:16" ht="43.2" x14ac:dyDescent="0.3">
      <c r="A16" s="9" t="s">
        <v>41</v>
      </c>
      <c r="B16" s="6">
        <v>45014</v>
      </c>
      <c r="C16" s="4" t="s">
        <v>5</v>
      </c>
      <c r="D16" s="7" t="s">
        <v>43</v>
      </c>
      <c r="E16" s="13" t="s">
        <v>123</v>
      </c>
      <c r="F16" s="8" t="s">
        <v>6</v>
      </c>
      <c r="G16" s="8" t="s">
        <v>6</v>
      </c>
      <c r="H16" s="13" t="s">
        <v>33</v>
      </c>
      <c r="I16" s="3">
        <v>33003.919999999998</v>
      </c>
      <c r="J16" s="8" t="s">
        <v>88</v>
      </c>
      <c r="K16" s="42" t="s">
        <v>89</v>
      </c>
      <c r="L16" s="16">
        <f t="shared" si="3"/>
        <v>462054.88</v>
      </c>
      <c r="M16" s="17">
        <f t="shared" si="4"/>
        <v>495058.8</v>
      </c>
      <c r="N16" s="17">
        <f t="shared" si="5"/>
        <v>1022195.2600000004</v>
      </c>
    </row>
    <row r="17" spans="1:14" ht="28.8" x14ac:dyDescent="0.3">
      <c r="A17" s="9" t="s">
        <v>47</v>
      </c>
      <c r="B17" s="10">
        <v>45014</v>
      </c>
      <c r="C17" s="4" t="s">
        <v>4</v>
      </c>
      <c r="D17" s="7" t="s">
        <v>48</v>
      </c>
      <c r="E17" s="13" t="s">
        <v>123</v>
      </c>
      <c r="F17" s="8" t="s">
        <v>6</v>
      </c>
      <c r="G17" s="8" t="s">
        <v>6</v>
      </c>
      <c r="H17" s="13" t="s">
        <v>34</v>
      </c>
      <c r="I17" s="3">
        <v>33003.919999999998</v>
      </c>
      <c r="J17" s="8" t="s">
        <v>90</v>
      </c>
      <c r="K17" s="42" t="s">
        <v>89</v>
      </c>
      <c r="L17" s="16">
        <f t="shared" si="3"/>
        <v>462054.88</v>
      </c>
      <c r="M17" s="17">
        <f t="shared" si="4"/>
        <v>462054.88</v>
      </c>
      <c r="N17" s="17">
        <f t="shared" si="5"/>
        <v>1022195.2600000004</v>
      </c>
    </row>
    <row r="18" spans="1:14" ht="43.2" x14ac:dyDescent="0.3">
      <c r="A18" s="9" t="s">
        <v>54</v>
      </c>
      <c r="B18" s="10">
        <v>45027</v>
      </c>
      <c r="C18" s="4" t="s">
        <v>55</v>
      </c>
      <c r="D18" s="32" t="s">
        <v>58</v>
      </c>
      <c r="E18" s="13" t="s">
        <v>123</v>
      </c>
      <c r="F18" s="8" t="s">
        <v>6</v>
      </c>
      <c r="G18" s="8" t="s">
        <v>6</v>
      </c>
      <c r="H18" s="33" t="s">
        <v>28</v>
      </c>
      <c r="I18" s="3">
        <v>22300.94</v>
      </c>
      <c r="J18" s="8" t="s">
        <v>91</v>
      </c>
      <c r="K18" s="42" t="s">
        <v>89</v>
      </c>
      <c r="L18" s="16">
        <f t="shared" si="3"/>
        <v>462054.88</v>
      </c>
      <c r="M18" s="17">
        <f t="shared" si="4"/>
        <v>462054.88</v>
      </c>
      <c r="N18" s="17">
        <f t="shared" si="5"/>
        <v>999894.32000000041</v>
      </c>
    </row>
    <row r="19" spans="1:14" ht="43.2" x14ac:dyDescent="0.3">
      <c r="A19" s="9" t="s">
        <v>56</v>
      </c>
      <c r="B19" s="10">
        <v>45030</v>
      </c>
      <c r="C19" s="4" t="s">
        <v>4</v>
      </c>
      <c r="D19" s="32" t="s">
        <v>57</v>
      </c>
      <c r="E19" s="13" t="s">
        <v>123</v>
      </c>
      <c r="F19" s="8" t="s">
        <v>6</v>
      </c>
      <c r="G19" s="8" t="s">
        <v>6</v>
      </c>
      <c r="H19" s="33" t="s">
        <v>28</v>
      </c>
      <c r="I19" s="3">
        <v>33003.919999999998</v>
      </c>
      <c r="J19" s="8" t="s">
        <v>92</v>
      </c>
      <c r="K19" s="42" t="s">
        <v>89</v>
      </c>
      <c r="L19" s="16">
        <f t="shared" si="3"/>
        <v>462054.88</v>
      </c>
      <c r="M19" s="17">
        <f t="shared" si="4"/>
        <v>462054.88</v>
      </c>
      <c r="N19" s="17">
        <f t="shared" si="5"/>
        <v>966890.40000000037</v>
      </c>
    </row>
    <row r="20" spans="1:14" ht="72" x14ac:dyDescent="0.3">
      <c r="A20" s="9" t="s">
        <v>59</v>
      </c>
      <c r="B20" s="10">
        <v>45033</v>
      </c>
      <c r="C20" s="4" t="s">
        <v>60</v>
      </c>
      <c r="D20" s="32" t="s">
        <v>61</v>
      </c>
      <c r="E20" s="13" t="s">
        <v>123</v>
      </c>
      <c r="F20" s="8" t="s">
        <v>70</v>
      </c>
      <c r="G20" s="8" t="s">
        <v>6</v>
      </c>
      <c r="H20" s="33" t="s">
        <v>28</v>
      </c>
      <c r="I20" s="3">
        <v>33003.919999999998</v>
      </c>
      <c r="J20" s="8" t="s">
        <v>93</v>
      </c>
      <c r="K20" s="42" t="s">
        <v>89</v>
      </c>
      <c r="L20" s="16">
        <f t="shared" si="3"/>
        <v>462054.88</v>
      </c>
      <c r="M20" s="17">
        <f t="shared" si="4"/>
        <v>462054.88</v>
      </c>
      <c r="N20" s="17">
        <f t="shared" si="5"/>
        <v>933886.48000000033</v>
      </c>
    </row>
    <row r="21" spans="1:14" ht="43.2" x14ac:dyDescent="0.3">
      <c r="A21" s="9" t="s">
        <v>63</v>
      </c>
      <c r="B21" s="10">
        <v>45034</v>
      </c>
      <c r="C21" s="4" t="s">
        <v>64</v>
      </c>
      <c r="D21" s="32" t="s">
        <v>65</v>
      </c>
      <c r="E21" s="13" t="s">
        <v>123</v>
      </c>
      <c r="F21" s="8" t="s">
        <v>6</v>
      </c>
      <c r="G21" s="8" t="s">
        <v>6</v>
      </c>
      <c r="H21" s="13" t="s">
        <v>34</v>
      </c>
      <c r="I21" s="3">
        <v>33003.919999999998</v>
      </c>
      <c r="J21" s="6" t="s">
        <v>133</v>
      </c>
      <c r="K21" s="42" t="s">
        <v>131</v>
      </c>
      <c r="L21" s="16">
        <f t="shared" si="3"/>
        <v>462054.88</v>
      </c>
      <c r="M21" s="17">
        <f t="shared" si="4"/>
        <v>429050.96</v>
      </c>
      <c r="N21" s="17">
        <f t="shared" si="5"/>
        <v>933886.48000000033</v>
      </c>
    </row>
    <row r="22" spans="1:14" ht="43.2" x14ac:dyDescent="0.3">
      <c r="A22" s="9" t="s">
        <v>66</v>
      </c>
      <c r="B22" s="10">
        <v>45034</v>
      </c>
      <c r="C22" s="4" t="s">
        <v>64</v>
      </c>
      <c r="D22" s="7" t="s">
        <v>67</v>
      </c>
      <c r="E22" s="13" t="s">
        <v>123</v>
      </c>
      <c r="F22" s="8" t="s">
        <v>6</v>
      </c>
      <c r="G22" s="8" t="s">
        <v>6</v>
      </c>
      <c r="H22" s="13" t="s">
        <v>34</v>
      </c>
      <c r="I22" s="3">
        <v>33003.919999999998</v>
      </c>
      <c r="J22" s="6" t="s">
        <v>134</v>
      </c>
      <c r="K22" s="42" t="s">
        <v>131</v>
      </c>
      <c r="L22" s="16">
        <f t="shared" si="3"/>
        <v>462054.88</v>
      </c>
      <c r="M22" s="17">
        <f t="shared" si="4"/>
        <v>396047.04000000004</v>
      </c>
      <c r="N22" s="17">
        <f t="shared" si="5"/>
        <v>933886.48000000033</v>
      </c>
    </row>
    <row r="23" spans="1:14" ht="43.2" x14ac:dyDescent="0.3">
      <c r="A23" s="9" t="s">
        <v>71</v>
      </c>
      <c r="B23" s="10">
        <v>45042</v>
      </c>
      <c r="C23" s="4" t="s">
        <v>4</v>
      </c>
      <c r="D23" s="7" t="s">
        <v>85</v>
      </c>
      <c r="E23" s="13" t="s">
        <v>123</v>
      </c>
      <c r="F23" s="8" t="s">
        <v>6</v>
      </c>
      <c r="G23" s="8" t="s">
        <v>6</v>
      </c>
      <c r="H23" s="13" t="s">
        <v>33</v>
      </c>
      <c r="I23" s="3">
        <v>33003.919999999998</v>
      </c>
      <c r="J23" s="6" t="s">
        <v>132</v>
      </c>
      <c r="K23" s="42" t="s">
        <v>131</v>
      </c>
      <c r="L23" s="16">
        <f t="shared" si="3"/>
        <v>429050.96</v>
      </c>
      <c r="M23" s="17">
        <f t="shared" si="4"/>
        <v>396047.04000000004</v>
      </c>
      <c r="N23" s="17">
        <f t="shared" si="5"/>
        <v>933886.48000000033</v>
      </c>
    </row>
    <row r="24" spans="1:14" ht="57.6" x14ac:dyDescent="0.3">
      <c r="A24" s="9" t="s">
        <v>72</v>
      </c>
      <c r="B24" s="10">
        <v>45043</v>
      </c>
      <c r="C24" s="4" t="s">
        <v>73</v>
      </c>
      <c r="D24" s="7" t="s">
        <v>86</v>
      </c>
      <c r="E24" s="13" t="s">
        <v>123</v>
      </c>
      <c r="F24" s="8" t="s">
        <v>6</v>
      </c>
      <c r="G24" s="8" t="s">
        <v>10</v>
      </c>
      <c r="H24" s="13" t="s">
        <v>33</v>
      </c>
      <c r="I24" s="3">
        <v>33003.919999999998</v>
      </c>
      <c r="J24" s="6" t="s">
        <v>135</v>
      </c>
      <c r="K24" s="42" t="s">
        <v>131</v>
      </c>
      <c r="L24" s="16">
        <f t="shared" si="3"/>
        <v>396047.04000000004</v>
      </c>
      <c r="M24" s="17">
        <f t="shared" si="4"/>
        <v>396047.04000000004</v>
      </c>
      <c r="N24" s="17">
        <f t="shared" si="5"/>
        <v>933886.48000000033</v>
      </c>
    </row>
    <row r="25" spans="1:14" ht="43.2" x14ac:dyDescent="0.3">
      <c r="A25" s="9" t="s">
        <v>94</v>
      </c>
      <c r="B25" s="10">
        <v>45057</v>
      </c>
      <c r="C25" s="4" t="s">
        <v>4</v>
      </c>
      <c r="D25" s="7" t="s">
        <v>96</v>
      </c>
      <c r="E25" s="13" t="s">
        <v>123</v>
      </c>
      <c r="F25" s="8" t="s">
        <v>6</v>
      </c>
      <c r="G25" s="8" t="s">
        <v>6</v>
      </c>
      <c r="H25" s="13" t="s">
        <v>28</v>
      </c>
      <c r="I25" s="3">
        <v>33003.919999999998</v>
      </c>
      <c r="J25" s="8" t="s">
        <v>161</v>
      </c>
      <c r="K25" s="42" t="s">
        <v>157</v>
      </c>
      <c r="L25" s="16">
        <f t="shared" si="3"/>
        <v>396047.04000000004</v>
      </c>
      <c r="M25" s="17">
        <f t="shared" si="4"/>
        <v>396047.04000000004</v>
      </c>
      <c r="N25" s="17">
        <f t="shared" si="5"/>
        <v>900882.56000000029</v>
      </c>
    </row>
    <row r="26" spans="1:14" ht="57.6" x14ac:dyDescent="0.3">
      <c r="A26" s="9" t="s">
        <v>97</v>
      </c>
      <c r="B26" s="10">
        <v>45061</v>
      </c>
      <c r="C26" s="4" t="s">
        <v>4</v>
      </c>
      <c r="D26" s="7" t="s">
        <v>98</v>
      </c>
      <c r="E26" s="13" t="s">
        <v>123</v>
      </c>
      <c r="F26" s="8" t="s">
        <v>70</v>
      </c>
      <c r="G26" s="8" t="s">
        <v>6</v>
      </c>
      <c r="H26" s="13" t="s">
        <v>28</v>
      </c>
      <c r="I26" s="3">
        <v>33003.919999999998</v>
      </c>
      <c r="J26" s="6" t="s">
        <v>115</v>
      </c>
      <c r="K26" s="42" t="s">
        <v>116</v>
      </c>
      <c r="L26" s="16">
        <f t="shared" si="3"/>
        <v>396047.04000000004</v>
      </c>
      <c r="M26" s="17">
        <f t="shared" si="4"/>
        <v>396047.04000000004</v>
      </c>
      <c r="N26" s="17">
        <f t="shared" si="5"/>
        <v>867878.64000000025</v>
      </c>
    </row>
    <row r="27" spans="1:14" ht="72" x14ac:dyDescent="0.3">
      <c r="A27" s="9" t="s">
        <v>99</v>
      </c>
      <c r="B27" s="10">
        <v>45065</v>
      </c>
      <c r="C27" s="4" t="s">
        <v>4</v>
      </c>
      <c r="D27" s="7" t="s">
        <v>100</v>
      </c>
      <c r="E27" s="13" t="s">
        <v>123</v>
      </c>
      <c r="F27" s="8" t="s">
        <v>70</v>
      </c>
      <c r="G27" s="8" t="s">
        <v>6</v>
      </c>
      <c r="H27" s="13" t="s">
        <v>34</v>
      </c>
      <c r="I27" s="20">
        <v>33003.919999999998</v>
      </c>
      <c r="J27" s="8" t="s">
        <v>124</v>
      </c>
      <c r="K27" s="42" t="s">
        <v>125</v>
      </c>
      <c r="L27" s="16">
        <f t="shared" si="3"/>
        <v>396047.04000000004</v>
      </c>
      <c r="M27" s="17">
        <f t="shared" si="4"/>
        <v>363043.12000000005</v>
      </c>
      <c r="N27" s="17">
        <f t="shared" si="5"/>
        <v>867878.64000000025</v>
      </c>
    </row>
    <row r="28" spans="1:14" ht="43.2" x14ac:dyDescent="0.3">
      <c r="A28" s="9" t="s">
        <v>101</v>
      </c>
      <c r="B28" s="10">
        <v>45068</v>
      </c>
      <c r="C28" s="4" t="s">
        <v>4</v>
      </c>
      <c r="D28" s="7" t="s">
        <v>102</v>
      </c>
      <c r="E28" s="13" t="s">
        <v>123</v>
      </c>
      <c r="F28" s="8" t="s">
        <v>70</v>
      </c>
      <c r="G28" s="8" t="s">
        <v>6</v>
      </c>
      <c r="H28" s="13" t="s">
        <v>28</v>
      </c>
      <c r="I28" s="20">
        <v>33003.919999999998</v>
      </c>
      <c r="J28" s="8" t="s">
        <v>126</v>
      </c>
      <c r="K28" s="42" t="s">
        <v>125</v>
      </c>
      <c r="L28" s="16">
        <f t="shared" si="3"/>
        <v>396047.04000000004</v>
      </c>
      <c r="M28" s="17">
        <f t="shared" si="4"/>
        <v>363043.12000000005</v>
      </c>
      <c r="N28" s="17">
        <f t="shared" si="5"/>
        <v>834874.7200000002</v>
      </c>
    </row>
    <row r="29" spans="1:14" ht="57.6" x14ac:dyDescent="0.3">
      <c r="A29" s="9" t="s">
        <v>103</v>
      </c>
      <c r="B29" s="10">
        <v>45070</v>
      </c>
      <c r="C29" s="4" t="s">
        <v>4</v>
      </c>
      <c r="D29" s="7" t="s">
        <v>104</v>
      </c>
      <c r="E29" s="13" t="s">
        <v>123</v>
      </c>
      <c r="F29" s="8" t="s">
        <v>70</v>
      </c>
      <c r="G29" s="8" t="s">
        <v>6</v>
      </c>
      <c r="H29" s="13" t="s">
        <v>28</v>
      </c>
      <c r="I29" s="20">
        <v>22300.94</v>
      </c>
      <c r="J29" s="8" t="s">
        <v>126</v>
      </c>
      <c r="K29" s="42" t="s">
        <v>125</v>
      </c>
      <c r="L29" s="16">
        <f t="shared" si="3"/>
        <v>396047.04000000004</v>
      </c>
      <c r="M29" s="17">
        <f t="shared" si="4"/>
        <v>363043.12000000005</v>
      </c>
      <c r="N29" s="17">
        <f t="shared" si="5"/>
        <v>812573.78000000026</v>
      </c>
    </row>
    <row r="30" spans="1:14" ht="57.6" x14ac:dyDescent="0.3">
      <c r="A30" s="9" t="s">
        <v>105</v>
      </c>
      <c r="B30" s="10">
        <v>45078</v>
      </c>
      <c r="C30" s="4" t="s">
        <v>5</v>
      </c>
      <c r="D30" s="7" t="s">
        <v>95</v>
      </c>
      <c r="E30" s="13" t="s">
        <v>123</v>
      </c>
      <c r="F30" s="8" t="s">
        <v>70</v>
      </c>
      <c r="G30" s="8" t="s">
        <v>6</v>
      </c>
      <c r="H30" s="13" t="s">
        <v>33</v>
      </c>
      <c r="I30" s="20">
        <v>33003.919999999998</v>
      </c>
      <c r="J30" s="8" t="s">
        <v>140</v>
      </c>
      <c r="K30" s="42" t="s">
        <v>141</v>
      </c>
      <c r="L30" s="16">
        <f t="shared" si="3"/>
        <v>363043.12000000005</v>
      </c>
      <c r="M30" s="17">
        <f t="shared" si="4"/>
        <v>363043.12000000005</v>
      </c>
      <c r="N30" s="17">
        <f t="shared" si="5"/>
        <v>812573.78000000026</v>
      </c>
    </row>
    <row r="31" spans="1:14" ht="57.6" x14ac:dyDescent="0.3">
      <c r="A31" s="9" t="s">
        <v>106</v>
      </c>
      <c r="B31" s="10">
        <v>45078</v>
      </c>
      <c r="C31" s="4" t="s">
        <v>5</v>
      </c>
      <c r="D31" s="7" t="s">
        <v>107</v>
      </c>
      <c r="E31" s="13" t="s">
        <v>123</v>
      </c>
      <c r="F31" s="8" t="s">
        <v>70</v>
      </c>
      <c r="G31" s="8" t="s">
        <v>6</v>
      </c>
      <c r="H31" s="13" t="s">
        <v>33</v>
      </c>
      <c r="I31" s="20">
        <v>33003.919999999998</v>
      </c>
      <c r="J31" s="8" t="s">
        <v>127</v>
      </c>
      <c r="K31" s="42" t="s">
        <v>125</v>
      </c>
      <c r="L31" s="16">
        <f t="shared" si="3"/>
        <v>330039.20000000007</v>
      </c>
      <c r="M31" s="17">
        <f t="shared" si="4"/>
        <v>363043.12000000005</v>
      </c>
      <c r="N31" s="17">
        <f t="shared" si="5"/>
        <v>812573.78000000026</v>
      </c>
    </row>
    <row r="32" spans="1:14" ht="43.2" x14ac:dyDescent="0.3">
      <c r="A32" s="9" t="s">
        <v>108</v>
      </c>
      <c r="B32" s="10">
        <v>45078</v>
      </c>
      <c r="C32" s="4" t="s">
        <v>5</v>
      </c>
      <c r="D32" s="7" t="s">
        <v>109</v>
      </c>
      <c r="E32" s="13" t="s">
        <v>123</v>
      </c>
      <c r="F32" s="8" t="s">
        <v>70</v>
      </c>
      <c r="G32" s="8" t="s">
        <v>6</v>
      </c>
      <c r="H32" s="13" t="s">
        <v>33</v>
      </c>
      <c r="I32" s="20">
        <v>33003.919999999998</v>
      </c>
      <c r="J32" s="8" t="s">
        <v>142</v>
      </c>
      <c r="K32" s="42" t="s">
        <v>141</v>
      </c>
      <c r="L32" s="16">
        <f t="shared" si="3"/>
        <v>297035.28000000009</v>
      </c>
      <c r="M32" s="17">
        <f t="shared" si="4"/>
        <v>363043.12000000005</v>
      </c>
      <c r="N32" s="17">
        <f t="shared" si="5"/>
        <v>812573.78000000026</v>
      </c>
    </row>
    <row r="33" spans="1:14" ht="28.8" x14ac:dyDescent="0.3">
      <c r="A33" s="9" t="s">
        <v>110</v>
      </c>
      <c r="B33" s="10">
        <v>45078</v>
      </c>
      <c r="C33" s="4" t="s">
        <v>111</v>
      </c>
      <c r="D33" s="7" t="s">
        <v>112</v>
      </c>
      <c r="E33" s="8" t="s">
        <v>123</v>
      </c>
      <c r="F33" s="8" t="s">
        <v>70</v>
      </c>
      <c r="G33" s="8" t="s">
        <v>6</v>
      </c>
      <c r="H33" s="13" t="s">
        <v>28</v>
      </c>
      <c r="I33" s="20">
        <v>22300.94</v>
      </c>
      <c r="J33" s="8" t="s">
        <v>128</v>
      </c>
      <c r="K33" s="42" t="s">
        <v>125</v>
      </c>
      <c r="L33" s="16">
        <f t="shared" si="3"/>
        <v>297035.28000000009</v>
      </c>
      <c r="M33" s="17">
        <f t="shared" si="4"/>
        <v>363043.12000000005</v>
      </c>
      <c r="N33" s="17">
        <f t="shared" si="5"/>
        <v>790272.84000000032</v>
      </c>
    </row>
    <row r="34" spans="1:14" ht="28.8" x14ac:dyDescent="0.3">
      <c r="A34" s="9" t="s">
        <v>113</v>
      </c>
      <c r="B34" s="10">
        <v>45084</v>
      </c>
      <c r="C34" s="4" t="s">
        <v>30</v>
      </c>
      <c r="D34" s="7" t="s">
        <v>114</v>
      </c>
      <c r="E34" s="8" t="s">
        <v>123</v>
      </c>
      <c r="F34" s="8" t="s">
        <v>6</v>
      </c>
      <c r="G34" s="8" t="s">
        <v>11</v>
      </c>
      <c r="H34" s="13" t="s">
        <v>34</v>
      </c>
      <c r="I34" s="20">
        <v>33003.919999999998</v>
      </c>
      <c r="J34" s="8" t="s">
        <v>136</v>
      </c>
      <c r="K34" s="42" t="s">
        <v>131</v>
      </c>
      <c r="L34" s="16">
        <f t="shared" si="3"/>
        <v>297035.28000000009</v>
      </c>
      <c r="M34" s="17">
        <f t="shared" si="4"/>
        <v>330039.20000000007</v>
      </c>
      <c r="N34" s="17">
        <f t="shared" si="5"/>
        <v>790272.84000000032</v>
      </c>
    </row>
    <row r="35" spans="1:14" ht="43.2" x14ac:dyDescent="0.3">
      <c r="A35" s="9" t="s">
        <v>117</v>
      </c>
      <c r="B35" s="10">
        <v>45089</v>
      </c>
      <c r="C35" s="4" t="s">
        <v>118</v>
      </c>
      <c r="D35" s="7" t="s">
        <v>119</v>
      </c>
      <c r="E35" s="13" t="s">
        <v>123</v>
      </c>
      <c r="F35" s="8" t="s">
        <v>70</v>
      </c>
      <c r="G35" s="8" t="s">
        <v>6</v>
      </c>
      <c r="H35" s="13" t="s">
        <v>33</v>
      </c>
      <c r="I35" s="20">
        <v>22300.94</v>
      </c>
      <c r="J35" s="8" t="s">
        <v>143</v>
      </c>
      <c r="K35" s="42" t="s">
        <v>141</v>
      </c>
      <c r="L35" s="16">
        <f t="shared" si="3"/>
        <v>274734.34000000008</v>
      </c>
      <c r="M35" s="17">
        <f t="shared" si="4"/>
        <v>330039.20000000007</v>
      </c>
      <c r="N35" s="17">
        <f t="shared" si="5"/>
        <v>790272.84000000032</v>
      </c>
    </row>
    <row r="36" spans="1:14" ht="72" x14ac:dyDescent="0.3">
      <c r="A36" s="9" t="s">
        <v>120</v>
      </c>
      <c r="B36" s="10">
        <v>45092</v>
      </c>
      <c r="C36" s="4" t="s">
        <v>121</v>
      </c>
      <c r="D36" s="7" t="s">
        <v>122</v>
      </c>
      <c r="E36" s="13" t="s">
        <v>123</v>
      </c>
      <c r="F36" s="8" t="s">
        <v>6</v>
      </c>
      <c r="G36" s="8" t="s">
        <v>6</v>
      </c>
      <c r="H36" s="13" t="s">
        <v>34</v>
      </c>
      <c r="I36" s="20">
        <v>33003.919999999998</v>
      </c>
      <c r="J36" s="8" t="s">
        <v>137</v>
      </c>
      <c r="K36" s="42" t="s">
        <v>131</v>
      </c>
      <c r="L36" s="16">
        <f t="shared" si="3"/>
        <v>274734.34000000008</v>
      </c>
      <c r="M36" s="17">
        <f t="shared" si="4"/>
        <v>297035.28000000009</v>
      </c>
      <c r="N36" s="17">
        <f t="shared" si="5"/>
        <v>790272.84000000032</v>
      </c>
    </row>
    <row r="37" spans="1:14" ht="57.6" x14ac:dyDescent="0.3">
      <c r="A37" s="9" t="s">
        <v>138</v>
      </c>
      <c r="B37" s="10">
        <v>45121</v>
      </c>
      <c r="C37" s="4" t="s">
        <v>4</v>
      </c>
      <c r="D37" s="7" t="s">
        <v>139</v>
      </c>
      <c r="E37" s="13" t="s">
        <v>123</v>
      </c>
      <c r="F37" s="8" t="s">
        <v>6</v>
      </c>
      <c r="G37" s="8" t="s">
        <v>6</v>
      </c>
      <c r="H37" s="13" t="s">
        <v>28</v>
      </c>
      <c r="I37" s="20">
        <v>22300.94</v>
      </c>
      <c r="J37" s="8" t="s">
        <v>156</v>
      </c>
      <c r="K37" s="42" t="s">
        <v>157</v>
      </c>
      <c r="L37" s="16">
        <f t="shared" si="3"/>
        <v>274734.34000000008</v>
      </c>
      <c r="M37" s="17">
        <f t="shared" si="4"/>
        <v>297035.28000000009</v>
      </c>
      <c r="N37" s="17">
        <f t="shared" si="5"/>
        <v>767971.90000000037</v>
      </c>
    </row>
    <row r="38" spans="1:14" ht="57.6" x14ac:dyDescent="0.3">
      <c r="A38" s="9" t="s">
        <v>146</v>
      </c>
      <c r="B38" s="10">
        <v>45126</v>
      </c>
      <c r="C38" s="4" t="s">
        <v>4</v>
      </c>
      <c r="D38" s="7" t="s">
        <v>147</v>
      </c>
      <c r="E38" s="13" t="s">
        <v>123</v>
      </c>
      <c r="F38" s="8" t="s">
        <v>6</v>
      </c>
      <c r="G38" s="8" t="s">
        <v>6</v>
      </c>
      <c r="H38" s="13" t="s">
        <v>28</v>
      </c>
      <c r="I38" s="20">
        <v>33003.919999999998</v>
      </c>
      <c r="J38" s="8" t="s">
        <v>158</v>
      </c>
      <c r="K38" s="42" t="s">
        <v>157</v>
      </c>
      <c r="L38" s="16">
        <f t="shared" si="3"/>
        <v>274734.34000000008</v>
      </c>
      <c r="M38" s="17">
        <f t="shared" si="4"/>
        <v>297035.28000000009</v>
      </c>
      <c r="N38" s="17">
        <f t="shared" si="5"/>
        <v>734967.98000000033</v>
      </c>
    </row>
    <row r="39" spans="1:14" ht="43.2" x14ac:dyDescent="0.3">
      <c r="A39" s="9" t="s">
        <v>148</v>
      </c>
      <c r="B39" s="10">
        <v>45131</v>
      </c>
      <c r="C39" s="7" t="s">
        <v>149</v>
      </c>
      <c r="D39" s="7" t="s">
        <v>150</v>
      </c>
      <c r="E39" s="13" t="s">
        <v>123</v>
      </c>
      <c r="F39" s="8" t="s">
        <v>6</v>
      </c>
      <c r="G39" s="8" t="s">
        <v>6</v>
      </c>
      <c r="H39" s="13" t="s">
        <v>28</v>
      </c>
      <c r="I39" s="20">
        <v>33003.919999999998</v>
      </c>
      <c r="J39" s="8" t="s">
        <v>176</v>
      </c>
      <c r="K39" s="42" t="s">
        <v>175</v>
      </c>
      <c r="L39" s="16">
        <f t="shared" si="3"/>
        <v>274734.34000000008</v>
      </c>
      <c r="M39" s="17">
        <f t="shared" si="4"/>
        <v>297035.28000000009</v>
      </c>
      <c r="N39" s="17">
        <f t="shared" si="5"/>
        <v>701964.06000000029</v>
      </c>
    </row>
    <row r="40" spans="1:14" ht="100.8" x14ac:dyDescent="0.3">
      <c r="A40" s="9" t="s">
        <v>151</v>
      </c>
      <c r="B40" s="10">
        <v>45135</v>
      </c>
      <c r="C40" s="7" t="s">
        <v>4</v>
      </c>
      <c r="D40" s="7" t="s">
        <v>152</v>
      </c>
      <c r="E40" s="13" t="s">
        <v>123</v>
      </c>
      <c r="F40" s="8" t="s">
        <v>6</v>
      </c>
      <c r="G40" s="8" t="s">
        <v>6</v>
      </c>
      <c r="H40" s="13" t="s">
        <v>33</v>
      </c>
      <c r="I40" s="20">
        <v>22300.94</v>
      </c>
      <c r="J40" s="8" t="s">
        <v>159</v>
      </c>
      <c r="K40" s="42" t="s">
        <v>157</v>
      </c>
      <c r="L40" s="16">
        <f t="shared" si="3"/>
        <v>252433.40000000008</v>
      </c>
      <c r="M40" s="17">
        <f t="shared" si="4"/>
        <v>297035.28000000009</v>
      </c>
      <c r="N40" s="17">
        <f t="shared" si="5"/>
        <v>701964.06000000029</v>
      </c>
    </row>
    <row r="41" spans="1:14" ht="43.2" x14ac:dyDescent="0.3">
      <c r="A41" s="9" t="s">
        <v>153</v>
      </c>
      <c r="B41" s="10">
        <v>45135</v>
      </c>
      <c r="C41" s="7" t="s">
        <v>4</v>
      </c>
      <c r="D41" s="7" t="s">
        <v>42</v>
      </c>
      <c r="E41" s="13" t="s">
        <v>123</v>
      </c>
      <c r="F41" s="8" t="s">
        <v>6</v>
      </c>
      <c r="G41" s="8" t="s">
        <v>6</v>
      </c>
      <c r="H41" s="13" t="s">
        <v>28</v>
      </c>
      <c r="I41" s="20">
        <v>33003.919999999998</v>
      </c>
      <c r="J41" s="8" t="s">
        <v>160</v>
      </c>
      <c r="K41" s="42" t="s">
        <v>157</v>
      </c>
      <c r="L41" s="16">
        <f t="shared" si="3"/>
        <v>252433.40000000008</v>
      </c>
      <c r="M41" s="17">
        <f t="shared" si="4"/>
        <v>297035.28000000009</v>
      </c>
      <c r="N41" s="17">
        <f t="shared" si="5"/>
        <v>668960.14000000025</v>
      </c>
    </row>
    <row r="42" spans="1:14" ht="43.2" x14ac:dyDescent="0.3">
      <c r="A42" s="9" t="s">
        <v>154</v>
      </c>
      <c r="B42" s="10">
        <v>45140</v>
      </c>
      <c r="C42" s="7" t="s">
        <v>4</v>
      </c>
      <c r="D42" s="7" t="s">
        <v>155</v>
      </c>
      <c r="E42" s="13" t="s">
        <v>123</v>
      </c>
      <c r="F42" s="8" t="s">
        <v>6</v>
      </c>
      <c r="G42" s="8" t="s">
        <v>6</v>
      </c>
      <c r="H42" s="13" t="s">
        <v>33</v>
      </c>
      <c r="I42" s="3">
        <v>33003.919999999998</v>
      </c>
      <c r="J42" s="8" t="s">
        <v>174</v>
      </c>
      <c r="K42" s="42" t="s">
        <v>175</v>
      </c>
      <c r="L42" s="16">
        <f t="shared" si="3"/>
        <v>219429.4800000001</v>
      </c>
      <c r="M42" s="17">
        <f t="shared" si="4"/>
        <v>297035.28000000009</v>
      </c>
      <c r="N42" s="17">
        <f t="shared" si="5"/>
        <v>668960.14000000025</v>
      </c>
    </row>
    <row r="43" spans="1:14" ht="100.8" x14ac:dyDescent="0.3">
      <c r="A43" s="9" t="s">
        <v>162</v>
      </c>
      <c r="B43" s="10">
        <v>45147</v>
      </c>
      <c r="C43" s="7" t="s">
        <v>163</v>
      </c>
      <c r="D43" s="7" t="s">
        <v>164</v>
      </c>
      <c r="E43" s="13" t="s">
        <v>123</v>
      </c>
      <c r="F43" s="8" t="s">
        <v>6</v>
      </c>
      <c r="G43" s="8" t="s">
        <v>12</v>
      </c>
      <c r="H43" s="13" t="s">
        <v>28</v>
      </c>
      <c r="I43" s="3">
        <v>33003.919999999998</v>
      </c>
      <c r="J43" s="8" t="s">
        <v>177</v>
      </c>
      <c r="K43" s="42" t="s">
        <v>181</v>
      </c>
      <c r="L43" s="16">
        <f t="shared" si="3"/>
        <v>219429.4800000001</v>
      </c>
      <c r="M43" s="17">
        <f t="shared" si="4"/>
        <v>297035.28000000009</v>
      </c>
      <c r="N43" s="17">
        <f t="shared" si="5"/>
        <v>635956.2200000002</v>
      </c>
    </row>
    <row r="44" spans="1:14" ht="43.2" x14ac:dyDescent="0.3">
      <c r="A44" s="9" t="s">
        <v>165</v>
      </c>
      <c r="B44" s="10">
        <v>45158</v>
      </c>
      <c r="C44" s="7" t="s">
        <v>166</v>
      </c>
      <c r="D44" s="7" t="s">
        <v>167</v>
      </c>
      <c r="E44" s="13" t="s">
        <v>123</v>
      </c>
      <c r="F44" s="8" t="s">
        <v>70</v>
      </c>
      <c r="G44" s="8" t="s">
        <v>6</v>
      </c>
      <c r="H44" s="13" t="s">
        <v>28</v>
      </c>
      <c r="I44" s="3">
        <v>33003.919999999998</v>
      </c>
      <c r="J44" s="8" t="s">
        <v>178</v>
      </c>
      <c r="K44" s="42" t="s">
        <v>182</v>
      </c>
      <c r="L44" s="16">
        <f t="shared" si="3"/>
        <v>219429.4800000001</v>
      </c>
      <c r="M44" s="17">
        <f t="shared" si="4"/>
        <v>297035.28000000009</v>
      </c>
      <c r="N44" s="17">
        <f t="shared" si="5"/>
        <v>602952.30000000016</v>
      </c>
    </row>
    <row r="45" spans="1:14" ht="57.6" x14ac:dyDescent="0.3">
      <c r="A45" s="9" t="s">
        <v>168</v>
      </c>
      <c r="B45" s="10">
        <v>45159</v>
      </c>
      <c r="C45" s="7" t="s">
        <v>118</v>
      </c>
      <c r="D45" s="7" t="s">
        <v>169</v>
      </c>
      <c r="E45" s="13" t="s">
        <v>123</v>
      </c>
      <c r="F45" s="8" t="s">
        <v>70</v>
      </c>
      <c r="G45" s="8" t="s">
        <v>6</v>
      </c>
      <c r="H45" s="13" t="s">
        <v>28</v>
      </c>
      <c r="I45" s="3">
        <v>33003.919999999998</v>
      </c>
      <c r="J45" s="8" t="s">
        <v>301</v>
      </c>
      <c r="K45" s="42" t="s">
        <v>226</v>
      </c>
      <c r="L45" s="16">
        <f t="shared" si="3"/>
        <v>219429.4800000001</v>
      </c>
      <c r="M45" s="17">
        <f t="shared" si="4"/>
        <v>297035.28000000009</v>
      </c>
      <c r="N45" s="17">
        <f t="shared" si="5"/>
        <v>569948.38000000012</v>
      </c>
    </row>
    <row r="46" spans="1:14" ht="115.2" x14ac:dyDescent="0.3">
      <c r="A46" s="9" t="s">
        <v>170</v>
      </c>
      <c r="B46" s="10">
        <v>45160</v>
      </c>
      <c r="C46" s="7" t="s">
        <v>13</v>
      </c>
      <c r="D46" s="7" t="s">
        <v>171</v>
      </c>
      <c r="E46" s="13" t="s">
        <v>123</v>
      </c>
      <c r="F46" s="8" t="s">
        <v>6</v>
      </c>
      <c r="G46" s="8" t="s">
        <v>6</v>
      </c>
      <c r="H46" s="13" t="s">
        <v>34</v>
      </c>
      <c r="I46" s="3">
        <v>33003.919999999998</v>
      </c>
      <c r="J46" s="8" t="s">
        <v>179</v>
      </c>
      <c r="K46" s="42" t="s">
        <v>182</v>
      </c>
      <c r="L46" s="16">
        <f t="shared" si="3"/>
        <v>219429.4800000001</v>
      </c>
      <c r="M46" s="17">
        <f t="shared" si="4"/>
        <v>264031.3600000001</v>
      </c>
      <c r="N46" s="17">
        <f t="shared" si="5"/>
        <v>569948.38000000012</v>
      </c>
    </row>
    <row r="47" spans="1:14" ht="129.6" x14ac:dyDescent="0.3">
      <c r="A47" s="9" t="s">
        <v>172</v>
      </c>
      <c r="B47" s="10">
        <v>45160</v>
      </c>
      <c r="C47" s="7" t="s">
        <v>4</v>
      </c>
      <c r="D47" s="7" t="s">
        <v>173</v>
      </c>
      <c r="E47" s="13" t="s">
        <v>123</v>
      </c>
      <c r="F47" s="8" t="s">
        <v>6</v>
      </c>
      <c r="G47" s="8" t="s">
        <v>14</v>
      </c>
      <c r="H47" s="13" t="s">
        <v>34</v>
      </c>
      <c r="I47" s="3">
        <v>33003.919999999998</v>
      </c>
      <c r="J47" s="8" t="s">
        <v>180</v>
      </c>
      <c r="K47" s="42" t="s">
        <v>182</v>
      </c>
      <c r="L47" s="16">
        <f t="shared" si="3"/>
        <v>219429.4800000001</v>
      </c>
      <c r="M47" s="17">
        <f t="shared" si="4"/>
        <v>231027.44000000012</v>
      </c>
      <c r="N47" s="17">
        <f t="shared" si="5"/>
        <v>569948.38000000012</v>
      </c>
    </row>
    <row r="48" spans="1:14" ht="57.6" x14ac:dyDescent="0.3">
      <c r="A48" s="9" t="s">
        <v>183</v>
      </c>
      <c r="B48" s="10">
        <v>45170</v>
      </c>
      <c r="C48" s="7" t="s">
        <v>4</v>
      </c>
      <c r="D48" s="7" t="s">
        <v>187</v>
      </c>
      <c r="E48" s="13" t="s">
        <v>123</v>
      </c>
      <c r="F48" s="8" t="s">
        <v>188</v>
      </c>
      <c r="G48" s="8" t="s">
        <v>6</v>
      </c>
      <c r="H48" s="13" t="s">
        <v>28</v>
      </c>
      <c r="I48" s="3">
        <v>33003.919999999998</v>
      </c>
      <c r="J48" s="8" t="s">
        <v>223</v>
      </c>
      <c r="K48" s="42" t="s">
        <v>225</v>
      </c>
      <c r="L48" s="16">
        <f t="shared" si="3"/>
        <v>219429.4800000001</v>
      </c>
      <c r="M48" s="17">
        <f t="shared" si="4"/>
        <v>231027.44000000012</v>
      </c>
      <c r="N48" s="17">
        <f t="shared" si="5"/>
        <v>536944.46000000008</v>
      </c>
    </row>
    <row r="49" spans="1:14" ht="57.6" x14ac:dyDescent="0.3">
      <c r="A49" s="9" t="s">
        <v>184</v>
      </c>
      <c r="B49" s="10">
        <v>45180</v>
      </c>
      <c r="C49" s="7" t="s">
        <v>4</v>
      </c>
      <c r="D49" s="7" t="s">
        <v>191</v>
      </c>
      <c r="E49" s="13" t="s">
        <v>123</v>
      </c>
      <c r="F49" s="8" t="s">
        <v>70</v>
      </c>
      <c r="G49" s="8" t="s">
        <v>6</v>
      </c>
      <c r="H49" s="13" t="s">
        <v>34</v>
      </c>
      <c r="I49" s="3">
        <v>33003.919999999998</v>
      </c>
      <c r="J49" s="8" t="s">
        <v>224</v>
      </c>
      <c r="K49" s="42" t="s">
        <v>225</v>
      </c>
      <c r="L49" s="16">
        <f t="shared" si="3"/>
        <v>219429.4800000001</v>
      </c>
      <c r="M49" s="17">
        <f t="shared" si="4"/>
        <v>198023.52000000014</v>
      </c>
      <c r="N49" s="17">
        <f t="shared" si="5"/>
        <v>536944.46000000008</v>
      </c>
    </row>
    <row r="50" spans="1:14" ht="43.2" x14ac:dyDescent="0.3">
      <c r="A50" s="9" t="s">
        <v>185</v>
      </c>
      <c r="B50" s="10">
        <v>45180</v>
      </c>
      <c r="C50" s="7" t="s">
        <v>4</v>
      </c>
      <c r="D50" s="7" t="s">
        <v>190</v>
      </c>
      <c r="E50" s="13" t="s">
        <v>123</v>
      </c>
      <c r="F50" s="8" t="s">
        <v>70</v>
      </c>
      <c r="G50" s="8" t="s">
        <v>6</v>
      </c>
      <c r="H50" s="13" t="s">
        <v>34</v>
      </c>
      <c r="I50" s="3">
        <v>33003.919999999998</v>
      </c>
      <c r="J50" s="8" t="s">
        <v>227</v>
      </c>
      <c r="K50" s="42" t="s">
        <v>226</v>
      </c>
      <c r="L50" s="16">
        <f t="shared" si="3"/>
        <v>219429.4800000001</v>
      </c>
      <c r="M50" s="17">
        <f t="shared" si="4"/>
        <v>165019.60000000015</v>
      </c>
      <c r="N50" s="17">
        <f t="shared" si="5"/>
        <v>536944.46000000008</v>
      </c>
    </row>
    <row r="51" spans="1:14" ht="43.2" x14ac:dyDescent="0.3">
      <c r="A51" s="9" t="s">
        <v>186</v>
      </c>
      <c r="B51" s="10">
        <v>45180</v>
      </c>
      <c r="C51" s="7" t="s">
        <v>13</v>
      </c>
      <c r="D51" s="7" t="s">
        <v>189</v>
      </c>
      <c r="E51" s="13" t="s">
        <v>123</v>
      </c>
      <c r="F51" s="8" t="s">
        <v>6</v>
      </c>
      <c r="G51" s="8" t="s">
        <v>6</v>
      </c>
      <c r="H51" s="13" t="s">
        <v>28</v>
      </c>
      <c r="I51" s="3">
        <v>33003.919999999998</v>
      </c>
      <c r="J51" s="8" t="s">
        <v>228</v>
      </c>
      <c r="K51" s="42" t="s">
        <v>229</v>
      </c>
      <c r="L51" s="16">
        <f t="shared" si="3"/>
        <v>219429.4800000001</v>
      </c>
      <c r="M51" s="17">
        <f t="shared" si="4"/>
        <v>165019.60000000015</v>
      </c>
      <c r="N51" s="17">
        <f t="shared" si="5"/>
        <v>503940.5400000001</v>
      </c>
    </row>
    <row r="52" spans="1:14" ht="57.6" x14ac:dyDescent="0.3">
      <c r="A52" s="9" t="s">
        <v>192</v>
      </c>
      <c r="B52" s="10">
        <v>45182</v>
      </c>
      <c r="C52" s="7" t="s">
        <v>218</v>
      </c>
      <c r="D52" s="7" t="s">
        <v>194</v>
      </c>
      <c r="E52" s="13" t="s">
        <v>123</v>
      </c>
      <c r="F52" s="8" t="s">
        <v>6</v>
      </c>
      <c r="G52" s="8" t="s">
        <v>6</v>
      </c>
      <c r="H52" s="13" t="s">
        <v>34</v>
      </c>
      <c r="I52" s="3">
        <v>33003.919999999998</v>
      </c>
      <c r="J52" s="8" t="s">
        <v>230</v>
      </c>
      <c r="K52" s="42" t="s">
        <v>231</v>
      </c>
      <c r="L52" s="16">
        <f t="shared" si="3"/>
        <v>219429.4800000001</v>
      </c>
      <c r="M52" s="17">
        <f t="shared" si="4"/>
        <v>132015.68000000017</v>
      </c>
      <c r="N52" s="17">
        <f t="shared" si="5"/>
        <v>503940.5400000001</v>
      </c>
    </row>
    <row r="53" spans="1:14" ht="57.6" x14ac:dyDescent="0.3">
      <c r="A53" s="9" t="s">
        <v>193</v>
      </c>
      <c r="B53" s="10">
        <v>45182</v>
      </c>
      <c r="C53" s="7" t="s">
        <v>13</v>
      </c>
      <c r="D53" s="7" t="s">
        <v>195</v>
      </c>
      <c r="E53" s="13" t="s">
        <v>123</v>
      </c>
      <c r="F53" s="8" t="s">
        <v>6</v>
      </c>
      <c r="G53" s="8" t="s">
        <v>6</v>
      </c>
      <c r="H53" s="13" t="s">
        <v>34</v>
      </c>
      <c r="I53" s="3">
        <v>33003.919999999998</v>
      </c>
      <c r="J53" s="8" t="s">
        <v>232</v>
      </c>
      <c r="K53" s="42" t="s">
        <v>229</v>
      </c>
      <c r="L53" s="16">
        <f t="shared" si="3"/>
        <v>219429.4800000001</v>
      </c>
      <c r="M53" s="17">
        <f t="shared" si="4"/>
        <v>99011.760000000169</v>
      </c>
      <c r="N53" s="17">
        <f t="shared" si="5"/>
        <v>503940.5400000001</v>
      </c>
    </row>
    <row r="54" spans="1:14" ht="57.6" x14ac:dyDescent="0.3">
      <c r="A54" s="9" t="s">
        <v>196</v>
      </c>
      <c r="B54" s="10">
        <v>45187</v>
      </c>
      <c r="C54" s="7" t="s">
        <v>200</v>
      </c>
      <c r="D54" s="7" t="s">
        <v>201</v>
      </c>
      <c r="E54" s="13" t="s">
        <v>123</v>
      </c>
      <c r="F54" s="8" t="s">
        <v>70</v>
      </c>
      <c r="G54" s="8" t="s">
        <v>302</v>
      </c>
      <c r="H54" s="13" t="s">
        <v>28</v>
      </c>
      <c r="I54" s="3">
        <v>33003.919999999998</v>
      </c>
      <c r="J54" s="8" t="s">
        <v>233</v>
      </c>
      <c r="K54" s="42" t="s">
        <v>231</v>
      </c>
      <c r="L54" s="16">
        <f t="shared" si="3"/>
        <v>219429.4800000001</v>
      </c>
      <c r="M54" s="17">
        <f t="shared" si="4"/>
        <v>99011.760000000169</v>
      </c>
      <c r="N54" s="17">
        <f t="shared" si="5"/>
        <v>470936.62000000011</v>
      </c>
    </row>
    <row r="55" spans="1:14" ht="86.4" x14ac:dyDescent="0.3">
      <c r="A55" s="9" t="s">
        <v>197</v>
      </c>
      <c r="B55" s="10">
        <v>45187</v>
      </c>
      <c r="C55" s="7" t="s">
        <v>200</v>
      </c>
      <c r="D55" s="7" t="s">
        <v>203</v>
      </c>
      <c r="E55" s="13" t="s">
        <v>123</v>
      </c>
      <c r="F55" s="8" t="s">
        <v>70</v>
      </c>
      <c r="G55" s="8" t="s">
        <v>6</v>
      </c>
      <c r="H55" s="13" t="s">
        <v>28</v>
      </c>
      <c r="I55" s="3">
        <v>33003.919999999998</v>
      </c>
      <c r="J55" s="8" t="s">
        <v>235</v>
      </c>
      <c r="K55" s="42" t="s">
        <v>234</v>
      </c>
      <c r="L55" s="16">
        <f t="shared" si="3"/>
        <v>219429.4800000001</v>
      </c>
      <c r="M55" s="17">
        <f t="shared" si="4"/>
        <v>99011.760000000169</v>
      </c>
      <c r="N55" s="17">
        <f t="shared" si="5"/>
        <v>437932.70000000013</v>
      </c>
    </row>
    <row r="56" spans="1:14" ht="86.4" x14ac:dyDescent="0.3">
      <c r="A56" s="9" t="s">
        <v>198</v>
      </c>
      <c r="B56" s="10">
        <v>45187</v>
      </c>
      <c r="C56" s="7" t="s">
        <v>200</v>
      </c>
      <c r="D56" s="7" t="s">
        <v>202</v>
      </c>
      <c r="E56" s="13" t="s">
        <v>123</v>
      </c>
      <c r="F56" s="8" t="s">
        <v>70</v>
      </c>
      <c r="G56" s="8" t="s">
        <v>6</v>
      </c>
      <c r="H56" s="13" t="s">
        <v>28</v>
      </c>
      <c r="I56" s="3">
        <v>33003.919999999998</v>
      </c>
      <c r="J56" s="8" t="s">
        <v>236</v>
      </c>
      <c r="K56" s="42" t="s">
        <v>237</v>
      </c>
      <c r="L56" s="16">
        <f t="shared" si="3"/>
        <v>219429.4800000001</v>
      </c>
      <c r="M56" s="17">
        <f t="shared" si="4"/>
        <v>99011.760000000169</v>
      </c>
      <c r="N56" s="17">
        <f t="shared" si="5"/>
        <v>404928.78000000014</v>
      </c>
    </row>
    <row r="57" spans="1:14" ht="43.2" x14ac:dyDescent="0.3">
      <c r="A57" s="9" t="s">
        <v>199</v>
      </c>
      <c r="B57" s="10">
        <v>45188</v>
      </c>
      <c r="C57" s="7" t="s">
        <v>13</v>
      </c>
      <c r="D57" s="7" t="s">
        <v>204</v>
      </c>
      <c r="E57" s="13" t="s">
        <v>123</v>
      </c>
      <c r="F57" s="8" t="s">
        <v>70</v>
      </c>
      <c r="G57" s="8" t="s">
        <v>6</v>
      </c>
      <c r="H57" s="13" t="s">
        <v>28</v>
      </c>
      <c r="I57" s="3">
        <v>33003.919999999998</v>
      </c>
      <c r="J57" s="8" t="s">
        <v>238</v>
      </c>
      <c r="K57" s="42" t="s">
        <v>237</v>
      </c>
      <c r="L57" s="16">
        <f t="shared" si="3"/>
        <v>219429.4800000001</v>
      </c>
      <c r="M57" s="17">
        <f t="shared" si="4"/>
        <v>99011.760000000169</v>
      </c>
      <c r="N57" s="17">
        <f t="shared" si="5"/>
        <v>371924.86000000016</v>
      </c>
    </row>
    <row r="58" spans="1:14" ht="57.6" x14ac:dyDescent="0.3">
      <c r="A58" s="9" t="s">
        <v>206</v>
      </c>
      <c r="B58" s="10">
        <v>45195</v>
      </c>
      <c r="C58" s="7" t="s">
        <v>4</v>
      </c>
      <c r="D58" s="7" t="s">
        <v>220</v>
      </c>
      <c r="E58" s="13" t="s">
        <v>69</v>
      </c>
      <c r="F58" s="8" t="s">
        <v>6</v>
      </c>
      <c r="G58" s="8" t="s">
        <v>6</v>
      </c>
      <c r="H58" s="13" t="s">
        <v>28</v>
      </c>
      <c r="I58" s="3">
        <v>33003.919999999998</v>
      </c>
      <c r="J58" s="8" t="s">
        <v>82</v>
      </c>
      <c r="K58" s="42" t="s">
        <v>261</v>
      </c>
      <c r="L58" s="16">
        <f t="shared" si="3"/>
        <v>219429.4800000001</v>
      </c>
      <c r="M58" s="17">
        <f t="shared" si="4"/>
        <v>99011.760000000169</v>
      </c>
      <c r="N58" s="17">
        <f t="shared" si="5"/>
        <v>338920.94000000018</v>
      </c>
    </row>
    <row r="59" spans="1:14" ht="86.4" x14ac:dyDescent="0.3">
      <c r="A59" s="9" t="s">
        <v>207</v>
      </c>
      <c r="B59" s="10">
        <v>45196</v>
      </c>
      <c r="C59" s="7" t="s">
        <v>218</v>
      </c>
      <c r="D59" s="7" t="s">
        <v>219</v>
      </c>
      <c r="E59" s="13" t="s">
        <v>123</v>
      </c>
      <c r="F59" s="8" t="s">
        <v>6</v>
      </c>
      <c r="G59" s="8" t="s">
        <v>6</v>
      </c>
      <c r="H59" s="13" t="s">
        <v>34</v>
      </c>
      <c r="I59" s="3">
        <v>33003.919999999998</v>
      </c>
      <c r="J59" s="8" t="s">
        <v>81</v>
      </c>
      <c r="K59" s="42" t="s">
        <v>261</v>
      </c>
      <c r="L59" s="16">
        <f t="shared" si="3"/>
        <v>219429.4800000001</v>
      </c>
      <c r="M59" s="17">
        <f t="shared" si="4"/>
        <v>66007.840000000171</v>
      </c>
      <c r="N59" s="17">
        <f t="shared" si="5"/>
        <v>338920.94000000018</v>
      </c>
    </row>
    <row r="60" spans="1:14" ht="86.4" x14ac:dyDescent="0.3">
      <c r="A60" s="9" t="s">
        <v>208</v>
      </c>
      <c r="B60" s="10">
        <v>45204</v>
      </c>
      <c r="C60" s="7" t="s">
        <v>4</v>
      </c>
      <c r="D60" s="7" t="s">
        <v>221</v>
      </c>
      <c r="E60" s="13" t="s">
        <v>69</v>
      </c>
      <c r="F60" s="8" t="s">
        <v>6</v>
      </c>
      <c r="G60" s="8" t="s">
        <v>6</v>
      </c>
      <c r="H60" s="13" t="s">
        <v>28</v>
      </c>
      <c r="I60" s="3">
        <v>33003.919999999998</v>
      </c>
      <c r="J60" s="8" t="s">
        <v>260</v>
      </c>
      <c r="K60" s="42" t="s">
        <v>261</v>
      </c>
      <c r="L60" s="16">
        <f t="shared" si="3"/>
        <v>219429.4800000001</v>
      </c>
      <c r="M60" s="17">
        <f t="shared" si="4"/>
        <v>66007.840000000171</v>
      </c>
      <c r="N60" s="17">
        <f t="shared" si="5"/>
        <v>305917.02000000019</v>
      </c>
    </row>
    <row r="61" spans="1:14" ht="57.6" x14ac:dyDescent="0.3">
      <c r="A61" s="9" t="s">
        <v>209</v>
      </c>
      <c r="B61" s="10">
        <v>45204</v>
      </c>
      <c r="C61" s="7" t="s">
        <v>13</v>
      </c>
      <c r="D61" s="7" t="s">
        <v>217</v>
      </c>
      <c r="E61" s="13" t="s">
        <v>123</v>
      </c>
      <c r="F61" s="8" t="s">
        <v>6</v>
      </c>
      <c r="G61" s="8" t="s">
        <v>6</v>
      </c>
      <c r="H61" s="13" t="s">
        <v>28</v>
      </c>
      <c r="I61" s="3">
        <v>33003.919999999998</v>
      </c>
      <c r="J61" s="8" t="s">
        <v>87</v>
      </c>
      <c r="K61" s="42" t="s">
        <v>261</v>
      </c>
      <c r="L61" s="16">
        <f t="shared" si="3"/>
        <v>219429.4800000001</v>
      </c>
      <c r="M61" s="17">
        <f t="shared" si="4"/>
        <v>66007.840000000171</v>
      </c>
      <c r="N61" s="17">
        <f t="shared" si="5"/>
        <v>272913.10000000021</v>
      </c>
    </row>
    <row r="62" spans="1:14" ht="86.4" x14ac:dyDescent="0.3">
      <c r="A62" s="9" t="s">
        <v>210</v>
      </c>
      <c r="B62" s="10">
        <v>45204</v>
      </c>
      <c r="C62" s="7" t="s">
        <v>13</v>
      </c>
      <c r="D62" s="7" t="s">
        <v>222</v>
      </c>
      <c r="E62" s="13" t="s">
        <v>123</v>
      </c>
      <c r="F62" s="8" t="s">
        <v>6</v>
      </c>
      <c r="G62" s="8" t="s">
        <v>6</v>
      </c>
      <c r="H62" s="13" t="s">
        <v>28</v>
      </c>
      <c r="I62" s="3">
        <v>33003.919999999998</v>
      </c>
      <c r="J62" s="8" t="s">
        <v>84</v>
      </c>
      <c r="K62" s="42" t="s">
        <v>261</v>
      </c>
      <c r="L62" s="16">
        <f t="shared" si="3"/>
        <v>219429.4800000001</v>
      </c>
      <c r="M62" s="17">
        <f t="shared" si="4"/>
        <v>66007.840000000171</v>
      </c>
      <c r="N62" s="17">
        <f t="shared" si="5"/>
        <v>239909.18000000023</v>
      </c>
    </row>
    <row r="63" spans="1:14" ht="86.4" x14ac:dyDescent="0.3">
      <c r="A63" s="9" t="s">
        <v>211</v>
      </c>
      <c r="B63" s="10">
        <v>45208</v>
      </c>
      <c r="C63" s="7" t="s">
        <v>166</v>
      </c>
      <c r="D63" s="7" t="s">
        <v>216</v>
      </c>
      <c r="E63" s="13" t="s">
        <v>123</v>
      </c>
      <c r="F63" s="8" t="s">
        <v>6</v>
      </c>
      <c r="G63" s="8" t="s">
        <v>6</v>
      </c>
      <c r="H63" s="13" t="s">
        <v>28</v>
      </c>
      <c r="I63" s="3">
        <v>22300.94</v>
      </c>
      <c r="J63" s="8" t="s">
        <v>259</v>
      </c>
      <c r="K63" s="42" t="s">
        <v>261</v>
      </c>
      <c r="L63" s="16">
        <f t="shared" si="3"/>
        <v>219429.4800000001</v>
      </c>
      <c r="M63" s="17">
        <f t="shared" si="4"/>
        <v>66007.840000000171</v>
      </c>
      <c r="N63" s="17">
        <f t="shared" si="5"/>
        <v>217608.24000000022</v>
      </c>
    </row>
    <row r="64" spans="1:14" ht="86.4" x14ac:dyDescent="0.3">
      <c r="A64" s="9" t="s">
        <v>212</v>
      </c>
      <c r="B64" s="10">
        <v>45209</v>
      </c>
      <c r="C64" s="7" t="s">
        <v>243</v>
      </c>
      <c r="D64" s="7" t="s">
        <v>215</v>
      </c>
      <c r="E64" s="13" t="s">
        <v>69</v>
      </c>
      <c r="F64" s="8" t="s">
        <v>6</v>
      </c>
      <c r="G64" s="8" t="s">
        <v>6</v>
      </c>
      <c r="H64" s="13" t="s">
        <v>28</v>
      </c>
      <c r="I64" s="3">
        <v>33003.919999999998</v>
      </c>
      <c r="J64" s="8" t="s">
        <v>268</v>
      </c>
      <c r="K64" s="42" t="s">
        <v>269</v>
      </c>
      <c r="L64" s="16">
        <f t="shared" si="3"/>
        <v>219429.4800000001</v>
      </c>
      <c r="M64" s="17">
        <f t="shared" si="4"/>
        <v>66007.840000000171</v>
      </c>
      <c r="N64" s="17">
        <f t="shared" si="5"/>
        <v>184604.32000000024</v>
      </c>
    </row>
    <row r="65" spans="1:22" ht="100.8" x14ac:dyDescent="0.3">
      <c r="A65" s="9" t="s">
        <v>213</v>
      </c>
      <c r="B65" s="10">
        <v>45209</v>
      </c>
      <c r="C65" s="7" t="s">
        <v>243</v>
      </c>
      <c r="D65" s="7" t="s">
        <v>214</v>
      </c>
      <c r="E65" s="13" t="s">
        <v>69</v>
      </c>
      <c r="F65" s="8" t="s">
        <v>6</v>
      </c>
      <c r="G65" s="8" t="s">
        <v>6</v>
      </c>
      <c r="H65" s="13" t="s">
        <v>28</v>
      </c>
      <c r="I65" s="3">
        <v>33003.919999999998</v>
      </c>
      <c r="J65" s="8" t="s">
        <v>286</v>
      </c>
      <c r="K65" s="42" t="s">
        <v>287</v>
      </c>
      <c r="L65" s="16">
        <f t="shared" si="3"/>
        <v>219429.4800000001</v>
      </c>
      <c r="M65" s="17">
        <f t="shared" si="4"/>
        <v>66007.840000000171</v>
      </c>
      <c r="N65" s="17">
        <f t="shared" si="5"/>
        <v>151600.40000000026</v>
      </c>
    </row>
    <row r="66" spans="1:22" ht="86.4" x14ac:dyDescent="0.3">
      <c r="A66" s="9" t="s">
        <v>239</v>
      </c>
      <c r="B66" s="10">
        <v>45210</v>
      </c>
      <c r="C66" s="7" t="s">
        <v>242</v>
      </c>
      <c r="D66" s="7" t="s">
        <v>244</v>
      </c>
      <c r="E66" s="13" t="s">
        <v>69</v>
      </c>
      <c r="F66" s="8" t="s">
        <v>6</v>
      </c>
      <c r="G66" s="8" t="s">
        <v>6</v>
      </c>
      <c r="H66" s="13" t="s">
        <v>28</v>
      </c>
      <c r="I66" s="3">
        <v>33003.919999999998</v>
      </c>
      <c r="J66" s="8" t="s">
        <v>288</v>
      </c>
      <c r="K66" s="42" t="s">
        <v>287</v>
      </c>
      <c r="L66" s="16">
        <f t="shared" si="3"/>
        <v>219429.4800000001</v>
      </c>
      <c r="M66" s="17">
        <f t="shared" si="4"/>
        <v>66007.840000000171</v>
      </c>
      <c r="N66" s="17">
        <f t="shared" si="5"/>
        <v>118596.48000000026</v>
      </c>
    </row>
    <row r="67" spans="1:22" ht="129.6" x14ac:dyDescent="0.3">
      <c r="A67" s="9" t="s">
        <v>240</v>
      </c>
      <c r="B67" s="10">
        <v>45210</v>
      </c>
      <c r="C67" s="7" t="s">
        <v>243</v>
      </c>
      <c r="D67" s="7" t="s">
        <v>245</v>
      </c>
      <c r="E67" s="13" t="s">
        <v>69</v>
      </c>
      <c r="F67" s="8" t="s">
        <v>6</v>
      </c>
      <c r="G67" s="8" t="s">
        <v>6</v>
      </c>
      <c r="H67" s="13" t="s">
        <v>28</v>
      </c>
      <c r="I67" s="3">
        <v>33003.919999999998</v>
      </c>
      <c r="J67" s="8" t="s">
        <v>93</v>
      </c>
      <c r="K67" s="42" t="s">
        <v>287</v>
      </c>
      <c r="L67" s="16">
        <f t="shared" si="3"/>
        <v>219429.4800000001</v>
      </c>
      <c r="M67" s="17">
        <f t="shared" si="4"/>
        <v>66007.840000000171</v>
      </c>
      <c r="N67" s="17">
        <f t="shared" si="5"/>
        <v>85592.56000000026</v>
      </c>
    </row>
    <row r="68" spans="1:22" ht="86.4" x14ac:dyDescent="0.3">
      <c r="A68" s="9" t="s">
        <v>241</v>
      </c>
      <c r="B68" s="10">
        <v>45210</v>
      </c>
      <c r="C68" s="7" t="s">
        <v>243</v>
      </c>
      <c r="D68" s="7" t="s">
        <v>246</v>
      </c>
      <c r="E68" s="13" t="s">
        <v>69</v>
      </c>
      <c r="F68" s="8" t="s">
        <v>6</v>
      </c>
      <c r="G68" s="8" t="s">
        <v>6</v>
      </c>
      <c r="H68" s="13" t="s">
        <v>28</v>
      </c>
      <c r="I68" s="3">
        <v>33003.919999999998</v>
      </c>
      <c r="J68" s="8" t="s">
        <v>90</v>
      </c>
      <c r="K68" s="42" t="s">
        <v>287</v>
      </c>
      <c r="L68" s="16">
        <f t="shared" si="3"/>
        <v>219429.4800000001</v>
      </c>
      <c r="M68" s="17">
        <f t="shared" si="4"/>
        <v>66007.840000000171</v>
      </c>
      <c r="N68" s="17">
        <f t="shared" si="5"/>
        <v>52588.640000000261</v>
      </c>
    </row>
    <row r="69" spans="1:22" ht="86.4" x14ac:dyDescent="0.3">
      <c r="A69" s="9" t="s">
        <v>247</v>
      </c>
      <c r="B69" s="10">
        <v>45210</v>
      </c>
      <c r="C69" s="7" t="s">
        <v>257</v>
      </c>
      <c r="D69" s="7" t="s">
        <v>262</v>
      </c>
      <c r="E69" s="13" t="s">
        <v>69</v>
      </c>
      <c r="F69" s="8" t="s">
        <v>6</v>
      </c>
      <c r="G69" s="8" t="s">
        <v>6</v>
      </c>
      <c r="H69" s="13" t="s">
        <v>34</v>
      </c>
      <c r="I69" s="3">
        <v>33003.919999999998</v>
      </c>
      <c r="J69" s="8" t="s">
        <v>88</v>
      </c>
      <c r="K69" s="42" t="s">
        <v>287</v>
      </c>
      <c r="L69" s="16">
        <f t="shared" si="3"/>
        <v>219429.4800000001</v>
      </c>
      <c r="M69" s="17">
        <f t="shared" si="4"/>
        <v>33003.920000000173</v>
      </c>
      <c r="N69" s="17">
        <f t="shared" si="5"/>
        <v>52588.640000000261</v>
      </c>
      <c r="O69" s="39"/>
      <c r="P69" s="40"/>
      <c r="Q69" s="40"/>
      <c r="R69" s="40"/>
      <c r="S69" s="40"/>
      <c r="T69" s="40"/>
      <c r="U69" s="40"/>
      <c r="V69" s="40"/>
    </row>
    <row r="70" spans="1:22" ht="86.4" x14ac:dyDescent="0.3">
      <c r="A70" s="9" t="s">
        <v>248</v>
      </c>
      <c r="B70" s="10">
        <v>45210</v>
      </c>
      <c r="C70" s="7" t="s">
        <v>257</v>
      </c>
      <c r="D70" s="7" t="s">
        <v>262</v>
      </c>
      <c r="E70" s="13" t="s">
        <v>69</v>
      </c>
      <c r="F70" s="8" t="s">
        <v>6</v>
      </c>
      <c r="G70" s="8" t="s">
        <v>266</v>
      </c>
      <c r="H70" s="13" t="s">
        <v>28</v>
      </c>
      <c r="I70" s="3">
        <v>33003.919999999998</v>
      </c>
      <c r="J70" s="8" t="s">
        <v>289</v>
      </c>
      <c r="K70" s="42" t="s">
        <v>287</v>
      </c>
      <c r="L70" s="16">
        <f t="shared" si="3"/>
        <v>219429.4800000001</v>
      </c>
      <c r="M70" s="17">
        <f t="shared" si="4"/>
        <v>33003.920000000173</v>
      </c>
      <c r="N70" s="17">
        <f t="shared" si="5"/>
        <v>19584.720000000263</v>
      </c>
    </row>
    <row r="71" spans="1:22" ht="86.4" x14ac:dyDescent="0.3">
      <c r="A71" s="9" t="s">
        <v>249</v>
      </c>
      <c r="B71" s="10">
        <v>45210</v>
      </c>
      <c r="C71" s="7" t="s">
        <v>257</v>
      </c>
      <c r="D71" s="7" t="s">
        <v>263</v>
      </c>
      <c r="E71" s="13" t="s">
        <v>69</v>
      </c>
      <c r="F71" s="8" t="s">
        <v>6</v>
      </c>
      <c r="G71" s="8" t="s">
        <v>6</v>
      </c>
      <c r="H71" s="13" t="s">
        <v>34</v>
      </c>
      <c r="I71" s="3">
        <v>33003.919999999998</v>
      </c>
      <c r="J71" s="8" t="s">
        <v>292</v>
      </c>
      <c r="K71" s="42" t="s">
        <v>293</v>
      </c>
      <c r="L71" s="16">
        <f t="shared" ref="L71:L85" si="6">IF(A71="","",IF(OR(E71="Propuesta concesión",E71="Concedida",E71="Abonada"),IF(H71="Etiquetado verde",L70-I71,L70),L70))</f>
        <v>219429.4800000001</v>
      </c>
      <c r="M71" s="17">
        <f t="shared" ref="M71:M85" si="7">IF(A71="","",IF(OR(E71="Propuesta concesión",E71="Concedida",E71="Abonada"),IF(H71="Etiquetado digital",M70-I71,M70),M70))</f>
        <v>1.7462298274040222E-10</v>
      </c>
      <c r="N71" s="17">
        <f t="shared" ref="N71:N85" si="8">IF(A71="","",IF(OR(E71="Propuesta concesión",E71="Concedida",E71="Abonada"),IF(H71="Resto",N70-I71,N70),N70))</f>
        <v>19584.720000000263</v>
      </c>
    </row>
    <row r="72" spans="1:22" ht="86.4" x14ac:dyDescent="0.3">
      <c r="A72" s="9" t="s">
        <v>250</v>
      </c>
      <c r="B72" s="10">
        <v>45211</v>
      </c>
      <c r="C72" s="7" t="s">
        <v>257</v>
      </c>
      <c r="D72" s="7" t="s">
        <v>246</v>
      </c>
      <c r="E72" s="13" t="s">
        <v>303</v>
      </c>
      <c r="F72" s="8" t="s">
        <v>6</v>
      </c>
      <c r="G72" s="8" t="s">
        <v>6</v>
      </c>
      <c r="H72" s="13" t="s">
        <v>28</v>
      </c>
      <c r="I72" s="3">
        <v>18689.740000000002</v>
      </c>
      <c r="J72" s="8"/>
      <c r="K72" s="42"/>
      <c r="L72" s="16">
        <f>IF(A72="","",IF(OR(E72="Propuesta concesión",E72="Concedida",E72="Propuesta abono",E72="Abonada"),IF(H72="Etiquetado verde",L71-I72,L71),L71))</f>
        <v>219429.4800000001</v>
      </c>
      <c r="M72" s="17">
        <f>IF(A72="","",IF(OR(E72="Propuesta concesión",E72="Concedida",E72="Propuesta abono",E72="Abonada"),IF(H72="Etiquetado digital",M71-I72,M71),M71))</f>
        <v>1.7462298274040222E-10</v>
      </c>
      <c r="N72" s="17">
        <f>IF(A72="","",IF(OR(E72="Propuesta concesión",E72="Concedida",E72="Propuesta abono",E72="Abonada"),IF(H72="Resto",N71-I72,N71),N71))</f>
        <v>894.9800000002615</v>
      </c>
    </row>
    <row r="73" spans="1:22" ht="57.6" x14ac:dyDescent="0.3">
      <c r="A73" s="9" t="s">
        <v>251</v>
      </c>
      <c r="B73" s="10">
        <v>45211</v>
      </c>
      <c r="C73" s="7" t="s">
        <v>258</v>
      </c>
      <c r="D73" s="7" t="s">
        <v>280</v>
      </c>
      <c r="E73" s="13" t="s">
        <v>69</v>
      </c>
      <c r="F73" s="8" t="s">
        <v>6</v>
      </c>
      <c r="G73" s="8" t="s">
        <v>6</v>
      </c>
      <c r="H73" s="13" t="s">
        <v>33</v>
      </c>
      <c r="I73" s="3">
        <v>33003.919999999998</v>
      </c>
      <c r="J73" s="31" t="s">
        <v>91</v>
      </c>
      <c r="K73" s="43" t="s">
        <v>287</v>
      </c>
      <c r="L73" s="16">
        <f t="shared" ref="L73:L87" si="9">IF(A73="","",IF(OR(E73="Propuesta concesión",E73="Concedida",E73="Propuesta abono",E73="Abonada"),IF(H73="Etiquetado verde",L72-I73,L72),L72))</f>
        <v>186425.56000000011</v>
      </c>
      <c r="M73" s="17">
        <f t="shared" ref="M73:M87" si="10">IF(A73="","",IF(OR(E73="Propuesta concesión",E73="Concedida",E73="Propuesta abono",E73="Abonada"),IF(H73="Etiquetado digital",M72-I73,M72),M72))</f>
        <v>1.7462298274040222E-10</v>
      </c>
      <c r="N73" s="17">
        <f t="shared" ref="N73:N87" si="11">IF(A73="","",IF(OR(E73="Propuesta concesión",E73="Concedida",E73="Propuesta abono",E73="Abonada"),IF(H73="Resto",N72-I73,N72),N72))</f>
        <v>894.9800000002615</v>
      </c>
    </row>
    <row r="74" spans="1:22" ht="86.4" x14ac:dyDescent="0.3">
      <c r="A74" s="9" t="s">
        <v>252</v>
      </c>
      <c r="B74" s="10">
        <v>45212</v>
      </c>
      <c r="C74" s="7" t="s">
        <v>243</v>
      </c>
      <c r="D74" s="7" t="s">
        <v>264</v>
      </c>
      <c r="E74" s="13" t="s">
        <v>205</v>
      </c>
      <c r="F74" s="8" t="s">
        <v>6</v>
      </c>
      <c r="G74" s="8" t="s">
        <v>6</v>
      </c>
      <c r="H74" s="13" t="s">
        <v>28</v>
      </c>
      <c r="I74" s="3"/>
      <c r="J74" s="8"/>
      <c r="K74" s="42"/>
      <c r="L74" s="16">
        <f t="shared" si="9"/>
        <v>186425.56000000011</v>
      </c>
      <c r="M74" s="17">
        <f t="shared" si="10"/>
        <v>1.7462298274040222E-10</v>
      </c>
      <c r="N74" s="17">
        <f t="shared" si="11"/>
        <v>894.9800000002615</v>
      </c>
    </row>
    <row r="75" spans="1:22" ht="86.4" x14ac:dyDescent="0.3">
      <c r="A75" s="9" t="s">
        <v>253</v>
      </c>
      <c r="B75" s="10">
        <v>45212</v>
      </c>
      <c r="C75" s="7" t="s">
        <v>4</v>
      </c>
      <c r="D75" s="7" t="s">
        <v>281</v>
      </c>
      <c r="E75" s="13" t="s">
        <v>205</v>
      </c>
      <c r="F75" s="8" t="s">
        <v>6</v>
      </c>
      <c r="G75" s="8" t="s">
        <v>6</v>
      </c>
      <c r="H75" s="13" t="s">
        <v>28</v>
      </c>
      <c r="I75" s="3"/>
      <c r="J75" s="8"/>
      <c r="K75" s="42"/>
      <c r="L75" s="16">
        <f t="shared" si="9"/>
        <v>186425.56000000011</v>
      </c>
      <c r="M75" s="17">
        <f t="shared" si="10"/>
        <v>1.7462298274040222E-10</v>
      </c>
      <c r="N75" s="17">
        <f t="shared" si="11"/>
        <v>894.9800000002615</v>
      </c>
    </row>
    <row r="76" spans="1:22" ht="86.4" x14ac:dyDescent="0.3">
      <c r="A76" s="9" t="s">
        <v>254</v>
      </c>
      <c r="B76" s="10">
        <v>45215</v>
      </c>
      <c r="C76" s="7" t="s">
        <v>5</v>
      </c>
      <c r="D76" s="7" t="s">
        <v>265</v>
      </c>
      <c r="E76" s="13" t="s">
        <v>205</v>
      </c>
      <c r="F76" s="8" t="s">
        <v>70</v>
      </c>
      <c r="G76" s="8" t="s">
        <v>6</v>
      </c>
      <c r="H76" s="13" t="s">
        <v>28</v>
      </c>
      <c r="I76" s="3"/>
      <c r="J76" s="8"/>
      <c r="K76" s="42"/>
      <c r="L76" s="16">
        <f t="shared" si="9"/>
        <v>186425.56000000011</v>
      </c>
      <c r="M76" s="17">
        <f t="shared" si="10"/>
        <v>1.7462298274040222E-10</v>
      </c>
      <c r="N76" s="17">
        <f t="shared" si="11"/>
        <v>894.9800000002615</v>
      </c>
    </row>
    <row r="77" spans="1:22" ht="172.8" x14ac:dyDescent="0.3">
      <c r="A77" s="9" t="s">
        <v>255</v>
      </c>
      <c r="B77" s="10">
        <v>45215</v>
      </c>
      <c r="C77" s="7" t="s">
        <v>4</v>
      </c>
      <c r="D77" s="7" t="s">
        <v>276</v>
      </c>
      <c r="E77" s="13" t="s">
        <v>205</v>
      </c>
      <c r="F77" s="8" t="s">
        <v>70</v>
      </c>
      <c r="G77" s="8" t="s">
        <v>6</v>
      </c>
      <c r="H77" s="13" t="s">
        <v>34</v>
      </c>
      <c r="I77" s="3"/>
      <c r="J77" s="8"/>
      <c r="K77" s="42"/>
      <c r="L77" s="16">
        <f t="shared" si="9"/>
        <v>186425.56000000011</v>
      </c>
      <c r="M77" s="17">
        <f t="shared" si="10"/>
        <v>1.7462298274040222E-10</v>
      </c>
      <c r="N77" s="17">
        <f t="shared" si="11"/>
        <v>894.9800000002615</v>
      </c>
    </row>
    <row r="78" spans="1:22" ht="28.8" x14ac:dyDescent="0.3">
      <c r="A78" s="9" t="s">
        <v>256</v>
      </c>
      <c r="B78" s="10">
        <v>45216</v>
      </c>
      <c r="C78" s="7" t="s">
        <v>5</v>
      </c>
      <c r="D78" s="7" t="s">
        <v>277</v>
      </c>
      <c r="E78" s="36" t="s">
        <v>306</v>
      </c>
      <c r="F78" s="8" t="s">
        <v>70</v>
      </c>
      <c r="G78" s="8" t="s">
        <v>6</v>
      </c>
      <c r="H78" s="13" t="s">
        <v>33</v>
      </c>
      <c r="I78" s="3">
        <v>33003.919999999998</v>
      </c>
      <c r="J78" s="8" t="s">
        <v>294</v>
      </c>
      <c r="K78" s="42" t="s">
        <v>295</v>
      </c>
      <c r="L78" s="16">
        <f t="shared" si="9"/>
        <v>153421.64000000013</v>
      </c>
      <c r="M78" s="17">
        <f t="shared" si="10"/>
        <v>1.7462298274040222E-10</v>
      </c>
      <c r="N78" s="17">
        <f t="shared" si="11"/>
        <v>894.9800000002615</v>
      </c>
    </row>
    <row r="79" spans="1:22" ht="57.6" x14ac:dyDescent="0.3">
      <c r="A79" s="9" t="s">
        <v>267</v>
      </c>
      <c r="B79" s="10">
        <v>45216</v>
      </c>
      <c r="C79" s="7" t="s">
        <v>5</v>
      </c>
      <c r="D79" s="7" t="s">
        <v>278</v>
      </c>
      <c r="E79" s="13" t="s">
        <v>205</v>
      </c>
      <c r="F79" s="8" t="s">
        <v>70</v>
      </c>
      <c r="G79" s="8" t="s">
        <v>6</v>
      </c>
      <c r="H79" s="13" t="s">
        <v>28</v>
      </c>
      <c r="I79" s="3"/>
      <c r="J79" s="8"/>
      <c r="K79" s="42"/>
      <c r="L79" s="16">
        <f t="shared" si="9"/>
        <v>153421.64000000013</v>
      </c>
      <c r="M79" s="17">
        <f t="shared" si="10"/>
        <v>1.7462298274040222E-10</v>
      </c>
      <c r="N79" s="17">
        <f t="shared" si="11"/>
        <v>894.9800000002615</v>
      </c>
    </row>
    <row r="80" spans="1:22" ht="72" x14ac:dyDescent="0.3">
      <c r="A80" s="9" t="s">
        <v>270</v>
      </c>
      <c r="B80" s="10" t="s">
        <v>273</v>
      </c>
      <c r="C80" s="7" t="s">
        <v>218</v>
      </c>
      <c r="D80" s="7" t="s">
        <v>279</v>
      </c>
      <c r="E80" s="13" t="s">
        <v>205</v>
      </c>
      <c r="F80" s="8" t="s">
        <v>6</v>
      </c>
      <c r="G80" s="8" t="s">
        <v>6</v>
      </c>
      <c r="H80" s="13" t="s">
        <v>28</v>
      </c>
      <c r="I80" s="3"/>
      <c r="J80" s="8"/>
      <c r="K80" s="42"/>
      <c r="L80" s="16">
        <f t="shared" si="9"/>
        <v>153421.64000000013</v>
      </c>
      <c r="M80" s="17">
        <f t="shared" si="10"/>
        <v>1.7462298274040222E-10</v>
      </c>
      <c r="N80" s="17">
        <f t="shared" si="11"/>
        <v>894.9800000002615</v>
      </c>
    </row>
    <row r="81" spans="1:15" ht="115.2" x14ac:dyDescent="0.3">
      <c r="A81" s="9" t="s">
        <v>271</v>
      </c>
      <c r="B81" s="10">
        <v>45217</v>
      </c>
      <c r="C81" s="7" t="s">
        <v>4</v>
      </c>
      <c r="D81" s="7" t="s">
        <v>274</v>
      </c>
      <c r="E81" s="13" t="s">
        <v>205</v>
      </c>
      <c r="F81" s="8" t="s">
        <v>70</v>
      </c>
      <c r="G81" s="8" t="s">
        <v>6</v>
      </c>
      <c r="H81" s="13" t="s">
        <v>28</v>
      </c>
      <c r="I81" s="3"/>
      <c r="J81" s="8"/>
      <c r="K81" s="42"/>
      <c r="L81" s="16">
        <f t="shared" si="9"/>
        <v>153421.64000000013</v>
      </c>
      <c r="M81" s="17">
        <f t="shared" si="10"/>
        <v>1.7462298274040222E-10</v>
      </c>
      <c r="N81" s="17">
        <f t="shared" si="11"/>
        <v>894.9800000002615</v>
      </c>
    </row>
    <row r="82" spans="1:15" ht="144" x14ac:dyDescent="0.3">
      <c r="A82" s="9" t="s">
        <v>272</v>
      </c>
      <c r="B82" s="10">
        <v>45217</v>
      </c>
      <c r="C82" s="7" t="s">
        <v>4</v>
      </c>
      <c r="D82" s="7" t="s">
        <v>275</v>
      </c>
      <c r="E82" s="13" t="s">
        <v>69</v>
      </c>
      <c r="F82" s="8" t="s">
        <v>6</v>
      </c>
      <c r="G82" s="8" t="s">
        <v>6</v>
      </c>
      <c r="H82" s="13" t="s">
        <v>33</v>
      </c>
      <c r="I82" s="3">
        <v>33003.919999999998</v>
      </c>
      <c r="J82" s="8" t="s">
        <v>296</v>
      </c>
      <c r="K82" s="42" t="s">
        <v>295</v>
      </c>
      <c r="L82" s="16">
        <f t="shared" si="9"/>
        <v>120417.72000000013</v>
      </c>
      <c r="M82" s="17">
        <f t="shared" si="10"/>
        <v>1.7462298274040222E-10</v>
      </c>
      <c r="N82" s="17">
        <f t="shared" si="11"/>
        <v>894.9800000002615</v>
      </c>
    </row>
    <row r="83" spans="1:15" ht="86.4" x14ac:dyDescent="0.3">
      <c r="A83" s="9" t="s">
        <v>282</v>
      </c>
      <c r="B83" s="10">
        <v>45218</v>
      </c>
      <c r="C83" s="7" t="s">
        <v>4</v>
      </c>
      <c r="D83" s="7" t="s">
        <v>290</v>
      </c>
      <c r="E83" s="13" t="s">
        <v>69</v>
      </c>
      <c r="F83" s="8" t="s">
        <v>6</v>
      </c>
      <c r="G83" s="8" t="s">
        <v>6</v>
      </c>
      <c r="H83" s="13" t="s">
        <v>33</v>
      </c>
      <c r="I83" s="3">
        <v>33003.919999999998</v>
      </c>
      <c r="J83" s="8" t="s">
        <v>297</v>
      </c>
      <c r="K83" s="42" t="s">
        <v>295</v>
      </c>
      <c r="L83" s="16">
        <f t="shared" si="9"/>
        <v>87413.800000000134</v>
      </c>
      <c r="M83" s="17">
        <f t="shared" si="10"/>
        <v>1.7462298274040222E-10</v>
      </c>
      <c r="N83" s="17">
        <f t="shared" si="11"/>
        <v>894.9800000002615</v>
      </c>
    </row>
    <row r="84" spans="1:15" ht="28.8" x14ac:dyDescent="0.3">
      <c r="A84" s="9" t="s">
        <v>283</v>
      </c>
      <c r="B84" s="10">
        <v>45218</v>
      </c>
      <c r="C84" s="7" t="s">
        <v>4</v>
      </c>
      <c r="D84" s="7" t="s">
        <v>291</v>
      </c>
      <c r="E84" s="13" t="s">
        <v>69</v>
      </c>
      <c r="F84" s="8" t="s">
        <v>6</v>
      </c>
      <c r="G84" s="8" t="s">
        <v>6</v>
      </c>
      <c r="H84" s="13" t="s">
        <v>33</v>
      </c>
      <c r="I84" s="3">
        <v>22300.94</v>
      </c>
      <c r="J84" s="8" t="s">
        <v>298</v>
      </c>
      <c r="K84" s="42" t="s">
        <v>295</v>
      </c>
      <c r="L84" s="16">
        <f t="shared" si="9"/>
        <v>65112.860000000132</v>
      </c>
      <c r="M84" s="17">
        <f t="shared" si="10"/>
        <v>1.7462298274040222E-10</v>
      </c>
      <c r="N84" s="17">
        <f t="shared" si="11"/>
        <v>894.9800000002615</v>
      </c>
    </row>
    <row r="85" spans="1:15" ht="57.6" x14ac:dyDescent="0.3">
      <c r="A85" s="9" t="s">
        <v>285</v>
      </c>
      <c r="B85" s="10">
        <v>45222</v>
      </c>
      <c r="C85" s="7" t="s">
        <v>5</v>
      </c>
      <c r="D85" s="7" t="s">
        <v>284</v>
      </c>
      <c r="E85" s="36" t="s">
        <v>306</v>
      </c>
      <c r="F85" s="8" t="s">
        <v>70</v>
      </c>
      <c r="G85" s="8" t="s">
        <v>6</v>
      </c>
      <c r="H85" s="13" t="s">
        <v>33</v>
      </c>
      <c r="I85" s="3">
        <v>32108.94</v>
      </c>
      <c r="J85" s="8" t="s">
        <v>299</v>
      </c>
      <c r="K85" s="42" t="s">
        <v>300</v>
      </c>
      <c r="L85" s="16">
        <f t="shared" si="9"/>
        <v>33003.920000000129</v>
      </c>
      <c r="M85" s="17">
        <f t="shared" si="10"/>
        <v>1.7462298274040222E-10</v>
      </c>
      <c r="N85" s="17">
        <f t="shared" si="11"/>
        <v>894.9800000002615</v>
      </c>
    </row>
    <row r="86" spans="1:15" ht="57.6" x14ac:dyDescent="0.3">
      <c r="A86" s="9" t="s">
        <v>285</v>
      </c>
      <c r="B86" s="10">
        <v>45222</v>
      </c>
      <c r="C86" s="7" t="s">
        <v>5</v>
      </c>
      <c r="D86" s="7" t="s">
        <v>284</v>
      </c>
      <c r="E86" s="36" t="s">
        <v>306</v>
      </c>
      <c r="F86" s="8" t="s">
        <v>70</v>
      </c>
      <c r="G86" s="8" t="s">
        <v>6</v>
      </c>
      <c r="H86" s="13" t="s">
        <v>28</v>
      </c>
      <c r="I86" s="3">
        <v>894.98</v>
      </c>
      <c r="J86" s="8" t="s">
        <v>299</v>
      </c>
      <c r="K86" s="42" t="s">
        <v>300</v>
      </c>
      <c r="L86" s="16">
        <f t="shared" si="9"/>
        <v>33003.920000000129</v>
      </c>
      <c r="M86" s="17">
        <f t="shared" si="10"/>
        <v>1.7462298274040222E-10</v>
      </c>
      <c r="N86" s="17">
        <f t="shared" si="11"/>
        <v>2.6147972675971687E-10</v>
      </c>
    </row>
    <row r="87" spans="1:15" ht="86.4" x14ac:dyDescent="0.3">
      <c r="A87" s="9" t="s">
        <v>304</v>
      </c>
      <c r="B87" s="6">
        <v>45258</v>
      </c>
      <c r="C87" s="7" t="s">
        <v>4</v>
      </c>
      <c r="D87" s="41" t="s">
        <v>305</v>
      </c>
      <c r="E87" s="36" t="s">
        <v>303</v>
      </c>
      <c r="F87" s="8" t="s">
        <v>70</v>
      </c>
      <c r="G87" s="8" t="s">
        <v>6</v>
      </c>
      <c r="H87" s="13" t="s">
        <v>33</v>
      </c>
      <c r="I87" s="3">
        <v>22300.94</v>
      </c>
      <c r="J87" s="8"/>
      <c r="K87" s="42"/>
      <c r="L87" s="16">
        <f t="shared" si="9"/>
        <v>10702.980000000131</v>
      </c>
      <c r="M87" s="17">
        <f t="shared" si="10"/>
        <v>1.7462298274040222E-10</v>
      </c>
      <c r="N87" s="17">
        <f t="shared" si="11"/>
        <v>2.6147972675971687E-10</v>
      </c>
    </row>
    <row r="88" spans="1:15" ht="33" customHeight="1" x14ac:dyDescent="0.3">
      <c r="A88" s="30"/>
      <c r="B88" s="22"/>
      <c r="C88" s="21"/>
      <c r="D88" s="21"/>
      <c r="E88" s="21"/>
      <c r="F88" s="21"/>
      <c r="G88" s="21"/>
      <c r="H88" s="21"/>
      <c r="I88" s="44" t="s">
        <v>15</v>
      </c>
      <c r="J88" s="44"/>
      <c r="K88" s="45"/>
      <c r="L88" s="46">
        <f>L87</f>
        <v>10702.980000000131</v>
      </c>
      <c r="M88" s="47">
        <f>M87</f>
        <v>1.7462298274040222E-10</v>
      </c>
      <c r="N88" s="48">
        <f t="shared" ref="M88:N88" si="12">N87</f>
        <v>2.6147972675971687E-10</v>
      </c>
      <c r="O88" s="29"/>
    </row>
    <row r="89" spans="1:15" x14ac:dyDescent="0.3">
      <c r="B89" s="1"/>
      <c r="E89" s="11"/>
    </row>
    <row r="90" spans="1:15" x14ac:dyDescent="0.3">
      <c r="B90" s="1"/>
      <c r="E90" s="11"/>
      <c r="L90" s="29"/>
      <c r="M90" s="29"/>
      <c r="N90" s="29"/>
    </row>
    <row r="91" spans="1:15" x14ac:dyDescent="0.3">
      <c r="B91" s="1"/>
      <c r="E91" s="11"/>
    </row>
    <row r="92" spans="1:15" x14ac:dyDescent="0.3">
      <c r="B92" s="1"/>
      <c r="E92" s="11"/>
    </row>
    <row r="93" spans="1:15" x14ac:dyDescent="0.3">
      <c r="B93" s="1"/>
      <c r="E93" s="11"/>
    </row>
    <row r="94" spans="1:15" x14ac:dyDescent="0.3">
      <c r="B94" s="1"/>
      <c r="E94" s="11"/>
    </row>
    <row r="95" spans="1:15" x14ac:dyDescent="0.3">
      <c r="B95" s="1"/>
      <c r="E95" s="11"/>
    </row>
    <row r="96" spans="1:15" x14ac:dyDescent="0.3">
      <c r="B96" s="1"/>
      <c r="E96" s="11"/>
    </row>
    <row r="97" spans="2:8" x14ac:dyDescent="0.3">
      <c r="B97" s="1"/>
      <c r="E97" s="12"/>
    </row>
    <row r="98" spans="2:8" x14ac:dyDescent="0.3">
      <c r="B98" s="1"/>
      <c r="F98" s="12"/>
      <c r="G98" s="12"/>
      <c r="H98" s="12"/>
    </row>
    <row r="100" spans="2:8" x14ac:dyDescent="0.3">
      <c r="B100" s="1"/>
    </row>
    <row r="101" spans="2:8" x14ac:dyDescent="0.3">
      <c r="B101" s="1"/>
    </row>
    <row r="102" spans="2:8" x14ac:dyDescent="0.3">
      <c r="B102" s="1"/>
    </row>
    <row r="103" spans="2:8" x14ac:dyDescent="0.3">
      <c r="B103" s="1"/>
    </row>
    <row r="104" spans="2:8" x14ac:dyDescent="0.3">
      <c r="B104" s="1"/>
    </row>
    <row r="105" spans="2:8" x14ac:dyDescent="0.3">
      <c r="B105" s="1"/>
    </row>
    <row r="106" spans="2:8" x14ac:dyDescent="0.3">
      <c r="B106" s="1"/>
    </row>
    <row r="107" spans="2:8" x14ac:dyDescent="0.3">
      <c r="B107" s="1"/>
    </row>
  </sheetData>
  <autoFilter ref="A4:V88"/>
  <mergeCells count="4">
    <mergeCell ref="A2:B2"/>
    <mergeCell ref="A1:C1"/>
    <mergeCell ref="I88:K88"/>
    <mergeCell ref="O69:V69"/>
  </mergeCells>
  <conditionalFormatting sqref="L88:N88">
    <cfRule type="cellIs" dxfId="0" priority="2" operator="greaterThanOrEqual">
      <formula>0</formula>
    </cfRule>
  </conditionalFormatting>
  <dataValidations count="5">
    <dataValidation type="list" allowBlank="1" showInputMessage="1" showErrorMessage="1" sqref="E33:E34 E9:E10 E20:E24 E28:E29 E37:E39 E41:E77 E79:E84">
      <formula1>"Pendiente,Propuesta concesión,Concedida,Denegada,Abonada"</formula1>
    </dataValidation>
    <dataValidation type="list" allowBlank="1" showInputMessage="1" showErrorMessage="1" sqref="H5:H29 H32:H87">
      <formula1>"Etiquetado verde,Etiquetado digital,Resto"</formula1>
    </dataValidation>
    <dataValidation type="list" allowBlank="1" showInputMessage="1" showErrorMessage="1" sqref="E5:E6 E26:E27 E30:E32 E35:E36 E8 E11:E19 E40 E85:E87 E78">
      <formula1>"Pendiente,Propuesta concesión,Concedida,Denegada,Propuesta abono,Abonada"</formula1>
    </dataValidation>
    <dataValidation type="list" allowBlank="1" showInputMessage="1" showErrorMessage="1" sqref="E7">
      <formula1>"Pendiente,Propuesta concesión,Concedida,Denegada,Abonada,Renuncia"</formula1>
    </dataValidation>
    <dataValidation type="list" allowBlank="1" showInputMessage="1" showErrorMessage="1" sqref="E25">
      <formula1>"Pendiente,Propuesta concesión,Concedida,Propuesta denegación,Denegada,Abonada"</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D616425</dc:creator>
  <cp:lastModifiedBy>D616425</cp:lastModifiedBy>
  <cp:lastPrinted>2021-12-23T11:54:12Z</cp:lastPrinted>
  <dcterms:created xsi:type="dcterms:W3CDTF">2021-12-23T11:35:35Z</dcterms:created>
  <dcterms:modified xsi:type="dcterms:W3CDTF">2023-12-01T12:03:19Z</dcterms:modified>
</cp:coreProperties>
</file>