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09. AYUDAS A EELL\2025\4. Resolución de concesión\"/>
    </mc:Choice>
  </mc:AlternateContent>
  <bookViews>
    <workbookView xWindow="0" yWindow="0" windowWidth="28800" windowHeight="118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8" i="1" l="1"/>
  <c r="H53" i="1"/>
  <c r="H55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37" i="1"/>
  <c r="F86" i="1" l="1"/>
  <c r="B86" i="1" l="1"/>
  <c r="P53" i="1" l="1"/>
  <c r="L56" i="1"/>
  <c r="N38" i="1" l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37" i="1"/>
  <c r="D54" i="1"/>
  <c r="D53" i="1"/>
  <c r="D49" i="1"/>
  <c r="D48" i="1"/>
  <c r="D47" i="1"/>
  <c r="D46" i="1"/>
  <c r="D42" i="1"/>
  <c r="D41" i="1"/>
  <c r="D38" i="1"/>
  <c r="D39" i="1"/>
  <c r="D40" i="1"/>
  <c r="D43" i="1"/>
  <c r="D44" i="1"/>
  <c r="D45" i="1"/>
  <c r="D50" i="1"/>
  <c r="D51" i="1"/>
  <c r="D52" i="1"/>
  <c r="D55" i="1"/>
  <c r="D56" i="1"/>
  <c r="D57" i="1"/>
  <c r="O25" i="1"/>
  <c r="M33" i="1"/>
  <c r="K24" i="1"/>
  <c r="M24" i="1" s="1"/>
  <c r="N25" i="1"/>
  <c r="K23" i="1"/>
  <c r="M23" i="1" s="1"/>
  <c r="K22" i="1"/>
  <c r="M22" i="1" s="1"/>
  <c r="K21" i="1"/>
  <c r="M21" i="1" s="1"/>
  <c r="K20" i="1"/>
  <c r="M20" i="1" s="1"/>
  <c r="K19" i="1" l="1"/>
  <c r="M19" i="1" s="1"/>
  <c r="K18" i="1"/>
  <c r="M18" i="1" s="1"/>
  <c r="K17" i="1" l="1"/>
  <c r="M17" i="1" s="1"/>
  <c r="K16" i="1" l="1"/>
  <c r="M16" i="1" s="1"/>
  <c r="K15" i="1"/>
  <c r="M15" i="1" s="1"/>
  <c r="K14" i="1"/>
  <c r="M14" i="1" s="1"/>
  <c r="K13" i="1"/>
  <c r="M13" i="1" s="1"/>
  <c r="K12" i="1"/>
  <c r="M12" i="1" s="1"/>
  <c r="K11" i="1"/>
  <c r="M11" i="1" s="1"/>
  <c r="K10" i="1" l="1"/>
  <c r="M10" i="1" s="1"/>
  <c r="K9" i="1"/>
  <c r="M9" i="1" s="1"/>
  <c r="K8" i="1"/>
  <c r="M8" i="1" s="1"/>
  <c r="K7" i="1"/>
  <c r="M7" i="1" s="1"/>
  <c r="K4" i="1"/>
  <c r="M4" i="1" s="1"/>
  <c r="K6" i="1"/>
  <c r="M6" i="1" s="1"/>
  <c r="K5" i="1"/>
  <c r="M5" i="1" s="1"/>
  <c r="M25" i="1" l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4" i="1"/>
  <c r="P55" i="1"/>
  <c r="S55" i="1" l="1"/>
  <c r="T55" i="1" s="1"/>
  <c r="S54" i="1"/>
  <c r="T54" i="1" s="1"/>
  <c r="S53" i="1"/>
  <c r="T53" i="1" s="1"/>
  <c r="S52" i="1"/>
  <c r="T52" i="1" s="1"/>
  <c r="S51" i="1"/>
  <c r="T51" i="1" s="1"/>
  <c r="S50" i="1"/>
  <c r="T50" i="1" s="1"/>
  <c r="S49" i="1"/>
  <c r="T49" i="1" s="1"/>
  <c r="S48" i="1"/>
  <c r="T48" i="1" s="1"/>
  <c r="S47" i="1"/>
  <c r="T47" i="1" s="1"/>
  <c r="S46" i="1"/>
  <c r="T46" i="1" s="1"/>
  <c r="S45" i="1"/>
  <c r="T45" i="1" s="1"/>
  <c r="S44" i="1"/>
  <c r="T44" i="1" s="1"/>
  <c r="S43" i="1"/>
  <c r="T43" i="1" s="1"/>
  <c r="S42" i="1"/>
  <c r="T42" i="1" s="1"/>
  <c r="S41" i="1"/>
  <c r="T41" i="1" s="1"/>
  <c r="S40" i="1"/>
  <c r="T40" i="1" s="1"/>
  <c r="S39" i="1"/>
  <c r="T39" i="1" s="1"/>
  <c r="S38" i="1"/>
  <c r="T38" i="1" s="1"/>
  <c r="S37" i="1"/>
  <c r="D37" i="1"/>
  <c r="P37" i="1" l="1"/>
  <c r="T37" i="1" s="1"/>
</calcChain>
</file>

<file path=xl/sharedStrings.xml><?xml version="1.0" encoding="utf-8"?>
<sst xmlns="http://schemas.openxmlformats.org/spreadsheetml/2006/main" count="168" uniqueCount="83">
  <si>
    <t>ENTIDAD LOCAL</t>
  </si>
  <si>
    <t>ANDOSILLA</t>
  </si>
  <si>
    <t>ARTAJONA</t>
  </si>
  <si>
    <t>CAPARROSO</t>
  </si>
  <si>
    <t>CORELLA</t>
  </si>
  <si>
    <t>CORTES</t>
  </si>
  <si>
    <t>EUGI</t>
  </si>
  <si>
    <t>IZA</t>
  </si>
  <si>
    <t>LARRAGA</t>
  </si>
  <si>
    <t>LERÍN</t>
  </si>
  <si>
    <t>MENDAVIA</t>
  </si>
  <si>
    <t>PERALTA</t>
  </si>
  <si>
    <t>VALTIERRA</t>
  </si>
  <si>
    <t>VIANA</t>
  </si>
  <si>
    <t>PUNTOS</t>
  </si>
  <si>
    <t>75% MÁXIM</t>
  </si>
  <si>
    <t>75% PRESUP</t>
  </si>
  <si>
    <t>SOBRANTE</t>
  </si>
  <si>
    <t>PRIMER REPARTO</t>
  </si>
  <si>
    <t>SEGUNDO REPARTO</t>
  </si>
  <si>
    <t>PUNTUAC</t>
  </si>
  <si>
    <t>€/PUNTO</t>
  </si>
  <si>
    <t>2º REPARTO</t>
  </si>
  <si>
    <t>1ER REPARTO</t>
  </si>
  <si>
    <t>SUBVENC.</t>
  </si>
  <si>
    <t>ULTZAMA</t>
  </si>
  <si>
    <t>HABITANT.</t>
  </si>
  <si>
    <t>PUNT. I.A.N.</t>
  </si>
  <si>
    <t>TITULARIDAD</t>
  </si>
  <si>
    <t>MEDIO PLAZO</t>
  </si>
  <si>
    <t>PUBLICAC.</t>
  </si>
  <si>
    <t>CALIDAD</t>
  </si>
  <si>
    <t>FINANCIAC</t>
  </si>
  <si>
    <t>CONSERVA</t>
  </si>
  <si>
    <t>MINORAC.</t>
  </si>
  <si>
    <t>PUNTUAC.</t>
  </si>
  <si>
    <t>DOTACIÓN</t>
  </si>
  <si>
    <t>€ / PUNTO</t>
  </si>
  <si>
    <t>A</t>
  </si>
  <si>
    <t>B</t>
  </si>
  <si>
    <t>C</t>
  </si>
  <si>
    <t>D</t>
  </si>
  <si>
    <t>E</t>
  </si>
  <si>
    <t>G</t>
  </si>
  <si>
    <t>H</t>
  </si>
  <si>
    <t>I</t>
  </si>
  <si>
    <t>€/ PUNTO</t>
  </si>
  <si>
    <t>PRESUP. ACEPT.</t>
  </si>
  <si>
    <t xml:space="preserve">SUMA 1º + 2º </t>
  </si>
  <si>
    <t>TABLA 2</t>
  </si>
  <si>
    <t>TABLA 3</t>
  </si>
  <si>
    <t>TABLA 1</t>
  </si>
  <si>
    <t>RESTA OTRAS</t>
  </si>
  <si>
    <t>SUBVENCION</t>
  </si>
  <si>
    <t>LEOZ</t>
  </si>
  <si>
    <t>IBARGOITI</t>
  </si>
  <si>
    <t>OLAZAGUTÍA</t>
  </si>
  <si>
    <t>OLORIZ</t>
  </si>
  <si>
    <t>PUEYO</t>
  </si>
  <si>
    <t>SANTACARA</t>
  </si>
  <si>
    <t>TIEBAS</t>
  </si>
  <si>
    <t>20.000 MAGNESITAS</t>
  </si>
  <si>
    <t>NO  ADMITIDO</t>
  </si>
  <si>
    <t>Difusión: 786,50</t>
  </si>
  <si>
    <t>PRESUP. ACEPT</t>
  </si>
  <si>
    <t>€ SOBRANTE</t>
  </si>
  <si>
    <t>PRESUP.ACEPT</t>
  </si>
  <si>
    <t>SUBV. FINAL</t>
  </si>
  <si>
    <t>PRESUP. PRESE</t>
  </si>
  <si>
    <t>EE.LL.</t>
  </si>
  <si>
    <t>IZA/ITZA</t>
  </si>
  <si>
    <t>LEOZ/LEOTZ</t>
  </si>
  <si>
    <t>OLAZTI/OLAZAG.</t>
  </si>
  <si>
    <t>OLORIZ/OLORITZ</t>
  </si>
  <si>
    <t>PERALTA/AZKOIEN</t>
  </si>
  <si>
    <t>PUEYO/PUIU</t>
  </si>
  <si>
    <t>TIEBAS/MURUARTE</t>
  </si>
  <si>
    <t>OLAZTI/OLAZAGUT.</t>
  </si>
  <si>
    <t>1º REPART</t>
  </si>
  <si>
    <t>EE.LL</t>
  </si>
  <si>
    <t>INTERÉS</t>
  </si>
  <si>
    <t>75% PRESU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</si>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</sst>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.0_-;\-* #,##0.0_-;_-* &quot;-&quot;??_-;_-@_-"/>
    <numFmt numFmtId="166" formatCode="0.0"/>
    <numFmt numFmtId="167" formatCode="#,##0.000"/>
    <numFmt numFmtId="168" formatCode="0.000"/>
    <numFmt numFmtId="169" formatCode="_-* #,##0.000\ _€_-;\-* #,##0.000\ _€_-;_-* &quot;-&quot;???\ _€_-;_-@_-"/>
    <numFmt numFmtId="170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9" fillId="7" borderId="0" applyNumberFormat="0" applyBorder="0" applyAlignment="0" applyProtection="0"/>
    <xf numFmtId="0" fontId="10" fillId="8" borderId="6" applyNumberFormat="0" applyAlignment="0" applyProtection="0"/>
    <xf numFmtId="44" fontId="1" fillId="0" borderId="0" applyFont="0" applyFill="0" applyBorder="0" applyAlignment="0" applyProtection="0"/>
  </cellStyleXfs>
  <cellXfs count="147">
    <xf numFmtId="0" fontId="0" fillId="0" borderId="0" xfId="0"/>
    <xf numFmtId="0" fontId="0" fillId="4" borderId="0" xfId="0" applyFill="1" applyAlignment="1">
      <alignment horizontal="center"/>
    </xf>
    <xf numFmtId="4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Fill="1" applyBorder="1" applyAlignment="1"/>
    <xf numFmtId="0" fontId="0" fillId="0" borderId="2" xfId="0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5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0" fontId="3" fillId="3" borderId="4" xfId="3" applyBorder="1"/>
    <xf numFmtId="0" fontId="5" fillId="0" borderId="2" xfId="0" applyFont="1" applyBorder="1"/>
    <xf numFmtId="0" fontId="7" fillId="4" borderId="3" xfId="0" applyFont="1" applyFill="1" applyBorder="1" applyAlignment="1">
      <alignment vertical="center"/>
    </xf>
    <xf numFmtId="0" fontId="5" fillId="4" borderId="0" xfId="0" applyFont="1" applyFill="1" applyAlignment="1">
      <alignment horizontal="center"/>
    </xf>
    <xf numFmtId="0" fontId="5" fillId="4" borderId="0" xfId="0" applyFont="1" applyFill="1"/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165" fontId="0" fillId="0" borderId="0" xfId="0" applyNumberFormat="1"/>
    <xf numFmtId="164" fontId="5" fillId="0" borderId="0" xfId="0" applyNumberFormat="1" applyFont="1" applyAlignment="1">
      <alignment horizontal="center"/>
    </xf>
    <xf numFmtId="4" fontId="0" fillId="0" borderId="0" xfId="0" applyNumberFormat="1"/>
    <xf numFmtId="0" fontId="5" fillId="0" borderId="2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4" borderId="2" xfId="0" applyFill="1" applyBorder="1" applyAlignment="1">
      <alignment horizontal="center"/>
    </xf>
    <xf numFmtId="0" fontId="0" fillId="0" borderId="2" xfId="0" applyFont="1" applyBorder="1"/>
    <xf numFmtId="1" fontId="0" fillId="0" borderId="0" xfId="0" applyNumberFormat="1" applyBorder="1" applyAlignment="1">
      <alignment horizontal="right"/>
    </xf>
    <xf numFmtId="0" fontId="0" fillId="0" borderId="0" xfId="0" applyBorder="1"/>
    <xf numFmtId="2" fontId="5" fillId="0" borderId="0" xfId="0" applyNumberFormat="1" applyFont="1" applyAlignment="1">
      <alignment horizontal="center"/>
    </xf>
    <xf numFmtId="0" fontId="8" fillId="6" borderId="0" xfId="0" applyFont="1" applyFill="1"/>
    <xf numFmtId="0" fontId="8" fillId="6" borderId="0" xfId="0" applyFont="1" applyFill="1" applyBorder="1" applyAlignment="1">
      <alignment horizontal="left" vertical="center" wrapText="1"/>
    </xf>
    <xf numFmtId="0" fontId="8" fillId="6" borderId="0" xfId="0" applyFont="1" applyFill="1" applyBorder="1" applyAlignment="1">
      <alignment horizontal="center"/>
    </xf>
    <xf numFmtId="4" fontId="0" fillId="0" borderId="0" xfId="0" applyNumberFormat="1" applyBorder="1"/>
    <xf numFmtId="0" fontId="5" fillId="4" borderId="2" xfId="0" applyFont="1" applyFill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4" fontId="0" fillId="0" borderId="2" xfId="0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5" borderId="2" xfId="0" applyNumberFormat="1" applyFont="1" applyFill="1" applyBorder="1" applyAlignment="1">
      <alignment horizontal="center"/>
    </xf>
    <xf numFmtId="0" fontId="10" fillId="8" borderId="6" xfId="5"/>
    <xf numFmtId="2" fontId="0" fillId="0" borderId="2" xfId="0" applyNumberForma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2" fontId="0" fillId="5" borderId="2" xfId="0" applyNumberFormat="1" applyFill="1" applyBorder="1" applyAlignment="1">
      <alignment horizontal="center"/>
    </xf>
    <xf numFmtId="2" fontId="6" fillId="5" borderId="5" xfId="0" applyNumberFormat="1" applyFont="1" applyFill="1" applyBorder="1" applyAlignment="1">
      <alignment horizontal="center"/>
    </xf>
    <xf numFmtId="2" fontId="0" fillId="9" borderId="2" xfId="0" applyNumberFormat="1" applyFill="1" applyBorder="1" applyAlignment="1">
      <alignment horizontal="center"/>
    </xf>
    <xf numFmtId="2" fontId="0" fillId="9" borderId="5" xfId="0" applyNumberFormat="1" applyFill="1" applyBorder="1" applyAlignment="1">
      <alignment horizontal="center"/>
    </xf>
    <xf numFmtId="2" fontId="6" fillId="9" borderId="5" xfId="0" applyNumberFormat="1" applyFont="1" applyFill="1" applyBorder="1" applyAlignment="1">
      <alignment horizontal="center"/>
    </xf>
    <xf numFmtId="2" fontId="0" fillId="9" borderId="0" xfId="0" applyNumberFormat="1" applyFill="1" applyAlignment="1">
      <alignment horizontal="center"/>
    </xf>
    <xf numFmtId="2" fontId="4" fillId="9" borderId="2" xfId="0" applyNumberFormat="1" applyFont="1" applyFill="1" applyBorder="1" applyAlignment="1">
      <alignment horizontal="center"/>
    </xf>
    <xf numFmtId="2" fontId="6" fillId="9" borderId="0" xfId="0" applyNumberFormat="1" applyFont="1" applyFill="1" applyAlignment="1">
      <alignment horizontal="center"/>
    </xf>
    <xf numFmtId="2" fontId="4" fillId="9" borderId="5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43" fontId="6" fillId="5" borderId="0" xfId="1" applyFont="1" applyFill="1" applyBorder="1"/>
    <xf numFmtId="4" fontId="0" fillId="5" borderId="0" xfId="0" applyNumberFormat="1" applyFill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2" fontId="7" fillId="0" borderId="2" xfId="2" applyNumberFormat="1" applyFont="1" applyFill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4" fontId="0" fillId="0" borderId="5" xfId="0" applyNumberForma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4" fontId="8" fillId="0" borderId="0" xfId="0" applyNumberFormat="1" applyFont="1"/>
    <xf numFmtId="0" fontId="8" fillId="0" borderId="0" xfId="0" applyFont="1" applyFill="1" applyBorder="1"/>
    <xf numFmtId="2" fontId="8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0" fontId="0" fillId="0" borderId="0" xfId="0" applyFont="1" applyBorder="1"/>
    <xf numFmtId="0" fontId="0" fillId="0" borderId="0" xfId="0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10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5" fillId="4" borderId="2" xfId="0" applyFont="1" applyFill="1" applyBorder="1"/>
    <xf numFmtId="3" fontId="5" fillId="0" borderId="0" xfId="0" applyNumberFormat="1" applyFont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4" fontId="0" fillId="0" borderId="2" xfId="0" applyNumberFormat="1" applyFill="1" applyBorder="1"/>
    <xf numFmtId="3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" fontId="2" fillId="2" borderId="2" xfId="2" applyNumberFormat="1" applyBorder="1" applyAlignment="1">
      <alignment horizontal="center"/>
    </xf>
    <xf numFmtId="4" fontId="2" fillId="0" borderId="2" xfId="2" applyNumberFormat="1" applyFill="1" applyBorder="1" applyAlignment="1">
      <alignment horizontal="center"/>
    </xf>
    <xf numFmtId="4" fontId="6" fillId="0" borderId="2" xfId="2" applyNumberFormat="1" applyFont="1" applyFill="1" applyBorder="1" applyAlignment="1">
      <alignment horizontal="center"/>
    </xf>
    <xf numFmtId="4" fontId="6" fillId="0" borderId="2" xfId="4" applyNumberFormat="1" applyFont="1" applyFill="1" applyBorder="1" applyAlignment="1">
      <alignment horizontal="center"/>
    </xf>
    <xf numFmtId="4" fontId="6" fillId="0" borderId="2" xfId="0" applyNumberFormat="1" applyFont="1" applyFill="1" applyBorder="1"/>
    <xf numFmtId="0" fontId="0" fillId="0" borderId="0" xfId="0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/>
    <xf numFmtId="0" fontId="0" fillId="0" borderId="0" xfId="0" applyFont="1" applyFill="1" applyBorder="1"/>
    <xf numFmtId="4" fontId="11" fillId="0" borderId="0" xfId="4" applyNumberFormat="1" applyFont="1" applyFill="1" applyBorder="1" applyAlignment="1">
      <alignment horizontal="center"/>
    </xf>
    <xf numFmtId="4" fontId="0" fillId="4" borderId="2" xfId="0" applyNumberFormat="1" applyFill="1" applyBorder="1" applyAlignment="1">
      <alignment horizontal="center"/>
    </xf>
    <xf numFmtId="4" fontId="6" fillId="0" borderId="2" xfId="0" applyNumberFormat="1" applyFont="1" applyFill="1" applyBorder="1" applyAlignment="1">
      <alignment horizontal="center"/>
    </xf>
    <xf numFmtId="4" fontId="6" fillId="0" borderId="5" xfId="0" applyNumberFormat="1" applyFont="1" applyFill="1" applyBorder="1" applyAlignment="1">
      <alignment horizontal="center"/>
    </xf>
    <xf numFmtId="4" fontId="6" fillId="0" borderId="0" xfId="0" applyNumberFormat="1" applyFont="1" applyFill="1" applyAlignment="1">
      <alignment horizontal="center"/>
    </xf>
    <xf numFmtId="0" fontId="9" fillId="0" borderId="0" xfId="4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0" xfId="0" applyFont="1" applyBorder="1" applyAlignment="1">
      <alignment horizontal="center"/>
    </xf>
    <xf numFmtId="167" fontId="0" fillId="0" borderId="0" xfId="0" applyNumberFormat="1"/>
    <xf numFmtId="168" fontId="8" fillId="0" borderId="0" xfId="0" applyNumberFormat="1" applyFont="1" applyFill="1" applyBorder="1" applyAlignment="1">
      <alignment horizontal="center"/>
    </xf>
    <xf numFmtId="168" fontId="5" fillId="0" borderId="2" xfId="0" applyNumberFormat="1" applyFont="1" applyFill="1" applyBorder="1" applyAlignment="1">
      <alignment horizontal="center"/>
    </xf>
    <xf numFmtId="164" fontId="0" fillId="0" borderId="0" xfId="0" applyNumberFormat="1" applyAlignment="1"/>
    <xf numFmtId="169" fontId="6" fillId="0" borderId="2" xfId="0" applyNumberFormat="1" applyFont="1" applyFill="1" applyBorder="1" applyAlignment="1">
      <alignment horizontal="center"/>
    </xf>
    <xf numFmtId="0" fontId="0" fillId="0" borderId="0" xfId="0" applyFill="1"/>
    <xf numFmtId="4" fontId="0" fillId="0" borderId="0" xfId="0" applyNumberFormat="1" applyFill="1" applyBorder="1"/>
    <xf numFmtId="168" fontId="5" fillId="0" borderId="0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169" fontId="7" fillId="0" borderId="2" xfId="0" applyNumberFormat="1" applyFont="1" applyFill="1" applyBorder="1" applyAlignment="1">
      <alignment horizontal="center"/>
    </xf>
    <xf numFmtId="0" fontId="5" fillId="4" borderId="2" xfId="0" applyFont="1" applyFill="1" applyBorder="1" applyAlignment="1"/>
    <xf numFmtId="168" fontId="5" fillId="4" borderId="2" xfId="0" applyNumberFormat="1" applyFont="1" applyFill="1" applyBorder="1" applyAlignment="1">
      <alignment horizontal="center"/>
    </xf>
    <xf numFmtId="4" fontId="6" fillId="4" borderId="5" xfId="0" applyNumberFormat="1" applyFont="1" applyFill="1" applyBorder="1" applyAlignment="1">
      <alignment horizontal="center"/>
    </xf>
    <xf numFmtId="10" fontId="0" fillId="4" borderId="2" xfId="0" applyNumberFormat="1" applyFill="1" applyBorder="1" applyAlignment="1">
      <alignment horizontal="center"/>
    </xf>
    <xf numFmtId="4" fontId="6" fillId="4" borderId="2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horizontal="left"/>
    </xf>
    <xf numFmtId="4" fontId="5" fillId="4" borderId="2" xfId="0" applyNumberFormat="1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5" fillId="0" borderId="0" xfId="0" applyFont="1" applyBorder="1"/>
    <xf numFmtId="170" fontId="6" fillId="5" borderId="2" xfId="1" applyNumberFormat="1" applyFont="1" applyFill="1" applyBorder="1"/>
    <xf numFmtId="170" fontId="6" fillId="4" borderId="2" xfId="1" applyNumberFormat="1" applyFont="1" applyFill="1" applyBorder="1"/>
    <xf numFmtId="170" fontId="6" fillId="0" borderId="2" xfId="1" applyNumberFormat="1" applyFont="1" applyFill="1" applyBorder="1"/>
    <xf numFmtId="0" fontId="11" fillId="0" borderId="0" xfId="4" applyFont="1" applyFill="1"/>
    <xf numFmtId="0" fontId="0" fillId="0" borderId="2" xfId="0" applyFont="1" applyBorder="1" applyAlignment="1">
      <alignment horizontal="center"/>
    </xf>
    <xf numFmtId="0" fontId="0" fillId="4" borderId="2" xfId="0" applyFont="1" applyFill="1" applyBorder="1"/>
    <xf numFmtId="0" fontId="0" fillId="0" borderId="2" xfId="0" applyFont="1" applyFill="1" applyBorder="1"/>
    <xf numFmtId="0" fontId="0" fillId="0" borderId="2" xfId="0" applyFill="1" applyBorder="1" applyAlignment="1">
      <alignment horizontal="center"/>
    </xf>
    <xf numFmtId="4" fontId="0" fillId="0" borderId="2" xfId="0" applyNumberFormat="1" applyFill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2" fontId="5" fillId="4" borderId="2" xfId="0" applyNumberFormat="1" applyFont="1" applyFill="1" applyBorder="1" applyAlignment="1">
      <alignment horizontal="center"/>
    </xf>
    <xf numFmtId="2" fontId="0" fillId="4" borderId="2" xfId="0" applyNumberFormat="1" applyFill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4" fontId="7" fillId="0" borderId="2" xfId="4" applyNumberFormat="1" applyFont="1" applyFill="1" applyBorder="1" applyAlignment="1">
      <alignment horizontal="center"/>
    </xf>
    <xf numFmtId="4" fontId="7" fillId="4" borderId="2" xfId="4" applyNumberFormat="1" applyFont="1" applyFill="1" applyBorder="1" applyAlignment="1">
      <alignment horizontal="center"/>
    </xf>
    <xf numFmtId="44" fontId="5" fillId="0" borderId="0" xfId="6" applyFont="1"/>
    <xf numFmtId="4" fontId="7" fillId="7" borderId="5" xfId="4" applyNumberFormat="1" applyFont="1" applyBorder="1" applyAlignment="1">
      <alignment horizontal="center"/>
    </xf>
    <xf numFmtId="169" fontId="7" fillId="8" borderId="6" xfId="5" applyNumberFormat="1" applyFont="1" applyAlignment="1">
      <alignment horizontal="center"/>
    </xf>
    <xf numFmtId="4" fontId="5" fillId="0" borderId="0" xfId="0" applyNumberFormat="1" applyFont="1" applyBorder="1" applyAlignment="1">
      <alignment horizontal="center"/>
    </xf>
  </cellXfs>
  <cellStyles count="7">
    <cellStyle name="Bueno" xfId="4" builtinId="26"/>
    <cellStyle name="Celda de comprobación" xfId="3" builtinId="23"/>
    <cellStyle name="Entrada" xfId="5" builtinId="20"/>
    <cellStyle name="Incorrecto" xfId="2" builtinId="27"/>
    <cellStyle name="Millares" xfId="1" builtinId="3"/>
    <cellStyle name="Moneda" xfId="6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7"/>
  <sheetViews>
    <sheetView tabSelected="1" topLeftCell="A55" workbookViewId="0">
      <selection activeCell="J74" sqref="J74"/>
    </sheetView>
  </sheetViews>
  <sheetFormatPr baseColWidth="10" defaultRowHeight="15" x14ac:dyDescent="0.25"/>
  <cols>
    <col min="1" max="1" width="21.28515625" customWidth="1"/>
    <col min="2" max="2" width="17.140625" customWidth="1"/>
    <col min="3" max="3" width="11.5703125" customWidth="1"/>
    <col min="4" max="4" width="12.5703125" customWidth="1"/>
    <col min="5" max="5" width="14.140625" customWidth="1"/>
    <col min="6" max="6" width="13.85546875" customWidth="1"/>
    <col min="7" max="7" width="14.5703125" customWidth="1"/>
    <col min="8" max="8" width="15.42578125" customWidth="1"/>
    <col min="10" max="10" width="15.5703125" bestFit="1" customWidth="1"/>
    <col min="11" max="11" width="14.7109375" customWidth="1"/>
    <col min="14" max="14" width="14.7109375" style="3" customWidth="1"/>
    <col min="15" max="15" width="14.140625" customWidth="1"/>
    <col min="16" max="16" width="20" customWidth="1"/>
    <col min="17" max="17" width="16.7109375" customWidth="1"/>
    <col min="18" max="18" width="19.5703125" customWidth="1"/>
    <col min="21" max="21" width="8.7109375" customWidth="1"/>
  </cols>
  <sheetData>
    <row r="1" spans="1:18" x14ac:dyDescent="0.25">
      <c r="A1" s="36" t="s">
        <v>51</v>
      </c>
    </row>
    <row r="2" spans="1:18" x14ac:dyDescent="0.25">
      <c r="A2" s="13"/>
      <c r="B2" s="14" t="s">
        <v>26</v>
      </c>
      <c r="C2" s="14" t="s">
        <v>27</v>
      </c>
      <c r="D2" s="14" t="s">
        <v>28</v>
      </c>
      <c r="E2" s="14" t="s">
        <v>29</v>
      </c>
      <c r="F2" s="14" t="s">
        <v>30</v>
      </c>
      <c r="G2" s="14" t="s">
        <v>80</v>
      </c>
      <c r="H2" s="14" t="s">
        <v>31</v>
      </c>
      <c r="I2" s="14" t="s">
        <v>32</v>
      </c>
      <c r="J2" s="14" t="s">
        <v>33</v>
      </c>
      <c r="K2" s="15" t="s">
        <v>14</v>
      </c>
      <c r="L2" s="15" t="s">
        <v>34</v>
      </c>
      <c r="M2" s="15" t="s">
        <v>35</v>
      </c>
      <c r="N2" s="14" t="s">
        <v>68</v>
      </c>
      <c r="O2" s="14" t="s">
        <v>47</v>
      </c>
      <c r="P2" s="40" t="s">
        <v>52</v>
      </c>
      <c r="Q2" s="40" t="s">
        <v>62</v>
      </c>
    </row>
    <row r="3" spans="1:18" x14ac:dyDescent="0.25">
      <c r="A3" s="117" t="s">
        <v>69</v>
      </c>
      <c r="B3" s="40" t="s">
        <v>38</v>
      </c>
      <c r="C3" s="40" t="s">
        <v>39</v>
      </c>
      <c r="D3" s="40" t="s">
        <v>40</v>
      </c>
      <c r="E3" s="40" t="s">
        <v>41</v>
      </c>
      <c r="F3" s="40" t="s">
        <v>42</v>
      </c>
      <c r="G3" s="40" t="s">
        <v>82</v>
      </c>
      <c r="H3" s="40" t="s">
        <v>43</v>
      </c>
      <c r="I3" s="40" t="s">
        <v>44</v>
      </c>
      <c r="J3" s="40" t="s">
        <v>45</v>
      </c>
      <c r="K3" s="80"/>
      <c r="L3" s="80"/>
      <c r="M3" s="80"/>
      <c r="N3" s="14"/>
      <c r="O3" s="1"/>
      <c r="P3" s="40" t="s">
        <v>53</v>
      </c>
      <c r="Q3" s="6"/>
    </row>
    <row r="4" spans="1:18" x14ac:dyDescent="0.25">
      <c r="A4" s="29" t="s">
        <v>1</v>
      </c>
      <c r="B4" s="16">
        <v>5</v>
      </c>
      <c r="C4" s="17">
        <v>10</v>
      </c>
      <c r="D4" s="16">
        <v>0</v>
      </c>
      <c r="E4" s="16">
        <v>0</v>
      </c>
      <c r="F4" s="16">
        <v>3.25</v>
      </c>
      <c r="G4" s="16">
        <v>10</v>
      </c>
      <c r="H4" s="16">
        <v>14</v>
      </c>
      <c r="I4" s="16">
        <v>5</v>
      </c>
      <c r="J4" s="16">
        <v>14</v>
      </c>
      <c r="K4" s="16">
        <f t="shared" ref="K4:K24" si="0">SUM(B4:J4)</f>
        <v>61.25</v>
      </c>
      <c r="L4" s="16">
        <v>49</v>
      </c>
      <c r="M4" s="18">
        <f t="shared" ref="M4:M24" si="1">K4-L4</f>
        <v>12.25</v>
      </c>
      <c r="N4" s="51">
        <v>8066.66</v>
      </c>
      <c r="O4" s="51">
        <v>8066.66</v>
      </c>
      <c r="P4" s="6"/>
      <c r="Q4" s="42"/>
    </row>
    <row r="5" spans="1:18" x14ac:dyDescent="0.25">
      <c r="A5" s="112" t="s">
        <v>2</v>
      </c>
      <c r="B5" s="113">
        <v>5</v>
      </c>
      <c r="C5" s="114">
        <v>10</v>
      </c>
      <c r="D5" s="113">
        <v>5</v>
      </c>
      <c r="E5" s="113">
        <v>0</v>
      </c>
      <c r="F5" s="113">
        <v>3.25</v>
      </c>
      <c r="G5" s="113">
        <v>8</v>
      </c>
      <c r="H5" s="113">
        <v>10</v>
      </c>
      <c r="I5" s="113">
        <v>5</v>
      </c>
      <c r="J5" s="113">
        <v>10</v>
      </c>
      <c r="K5" s="113">
        <f t="shared" si="0"/>
        <v>56.25</v>
      </c>
      <c r="L5" s="113">
        <v>49</v>
      </c>
      <c r="M5" s="40">
        <f t="shared" si="1"/>
        <v>7.25</v>
      </c>
      <c r="N5" s="51">
        <v>6164.95</v>
      </c>
      <c r="O5" s="52">
        <v>6164.95</v>
      </c>
      <c r="P5" s="6"/>
      <c r="Q5" s="42"/>
    </row>
    <row r="6" spans="1:18" x14ac:dyDescent="0.25">
      <c r="A6" s="29" t="s">
        <v>3</v>
      </c>
      <c r="B6" s="16">
        <v>5</v>
      </c>
      <c r="C6" s="17">
        <v>5</v>
      </c>
      <c r="D6" s="16">
        <v>5</v>
      </c>
      <c r="E6" s="16">
        <v>0</v>
      </c>
      <c r="F6" s="16">
        <v>3.25</v>
      </c>
      <c r="G6" s="16">
        <v>8</v>
      </c>
      <c r="H6" s="16">
        <v>12</v>
      </c>
      <c r="I6" s="16">
        <v>5</v>
      </c>
      <c r="J6" s="16">
        <v>10</v>
      </c>
      <c r="K6" s="16">
        <f t="shared" si="0"/>
        <v>53.25</v>
      </c>
      <c r="L6" s="16">
        <v>49</v>
      </c>
      <c r="M6" s="18">
        <f t="shared" si="1"/>
        <v>4.25</v>
      </c>
      <c r="N6" s="51">
        <v>7293.35</v>
      </c>
      <c r="O6" s="52">
        <v>7293.35</v>
      </c>
      <c r="P6" s="6"/>
      <c r="Q6" s="42"/>
    </row>
    <row r="7" spans="1:18" x14ac:dyDescent="0.25">
      <c r="A7" s="112" t="s">
        <v>4</v>
      </c>
      <c r="B7" s="113">
        <v>5</v>
      </c>
      <c r="C7" s="114">
        <v>5</v>
      </c>
      <c r="D7" s="113">
        <v>5</v>
      </c>
      <c r="E7" s="113">
        <v>0</v>
      </c>
      <c r="F7" s="113">
        <v>3</v>
      </c>
      <c r="G7" s="113">
        <v>8</v>
      </c>
      <c r="H7" s="113">
        <v>14</v>
      </c>
      <c r="I7" s="113">
        <v>5</v>
      </c>
      <c r="J7" s="113">
        <v>10</v>
      </c>
      <c r="K7" s="113">
        <f t="shared" si="0"/>
        <v>55</v>
      </c>
      <c r="L7" s="113">
        <v>49</v>
      </c>
      <c r="M7" s="40">
        <f t="shared" si="1"/>
        <v>6</v>
      </c>
      <c r="N7" s="51">
        <v>18048.36</v>
      </c>
      <c r="O7" s="51">
        <v>18048.36</v>
      </c>
      <c r="P7" s="6"/>
      <c r="Q7" s="42"/>
    </row>
    <row r="8" spans="1:18" x14ac:dyDescent="0.25">
      <c r="A8" s="29" t="s">
        <v>5</v>
      </c>
      <c r="B8" s="16">
        <v>5</v>
      </c>
      <c r="C8" s="17">
        <v>10</v>
      </c>
      <c r="D8" s="16">
        <v>5</v>
      </c>
      <c r="E8" s="16">
        <v>5</v>
      </c>
      <c r="F8" s="16">
        <v>10</v>
      </c>
      <c r="G8" s="16">
        <v>8</v>
      </c>
      <c r="H8" s="16">
        <v>12</v>
      </c>
      <c r="I8" s="16">
        <v>5</v>
      </c>
      <c r="J8" s="16">
        <v>12</v>
      </c>
      <c r="K8" s="16">
        <f t="shared" si="0"/>
        <v>72</v>
      </c>
      <c r="L8" s="16">
        <v>49</v>
      </c>
      <c r="M8" s="18">
        <f t="shared" si="1"/>
        <v>23</v>
      </c>
      <c r="N8" s="51">
        <v>38720</v>
      </c>
      <c r="O8" s="53">
        <v>38720</v>
      </c>
      <c r="P8" s="6"/>
      <c r="Q8" s="42"/>
    </row>
    <row r="9" spans="1:18" ht="15" customHeight="1" x14ac:dyDescent="0.25">
      <c r="A9" s="112" t="s">
        <v>6</v>
      </c>
      <c r="B9" s="113">
        <v>10</v>
      </c>
      <c r="C9" s="114">
        <v>10</v>
      </c>
      <c r="D9" s="113">
        <v>5</v>
      </c>
      <c r="E9" s="113">
        <v>0</v>
      </c>
      <c r="F9" s="113">
        <v>3</v>
      </c>
      <c r="G9" s="113">
        <v>8</v>
      </c>
      <c r="H9" s="113">
        <v>14</v>
      </c>
      <c r="I9" s="113">
        <v>5</v>
      </c>
      <c r="J9" s="113">
        <v>16</v>
      </c>
      <c r="K9" s="113">
        <f t="shared" si="0"/>
        <v>71</v>
      </c>
      <c r="L9" s="113">
        <v>49</v>
      </c>
      <c r="M9" s="40">
        <f t="shared" si="1"/>
        <v>22</v>
      </c>
      <c r="N9" s="51">
        <v>61450</v>
      </c>
      <c r="O9" s="53">
        <v>61450</v>
      </c>
      <c r="P9" s="46" t="s">
        <v>61</v>
      </c>
      <c r="Q9" s="42"/>
    </row>
    <row r="10" spans="1:18" ht="15" customHeight="1" x14ac:dyDescent="0.25">
      <c r="A10" s="29" t="s">
        <v>55</v>
      </c>
      <c r="B10" s="16">
        <v>10</v>
      </c>
      <c r="C10" s="17">
        <v>5</v>
      </c>
      <c r="D10" s="16">
        <v>5</v>
      </c>
      <c r="E10" s="16">
        <v>0</v>
      </c>
      <c r="F10" s="16">
        <v>0</v>
      </c>
      <c r="G10" s="16">
        <v>8</v>
      </c>
      <c r="H10" s="16">
        <v>12</v>
      </c>
      <c r="I10" s="16">
        <v>5</v>
      </c>
      <c r="J10" s="16">
        <v>6</v>
      </c>
      <c r="K10" s="16">
        <f t="shared" si="0"/>
        <v>51</v>
      </c>
      <c r="L10" s="16">
        <v>49</v>
      </c>
      <c r="M10" s="18">
        <f t="shared" si="1"/>
        <v>2</v>
      </c>
      <c r="N10" s="54">
        <v>8082.8</v>
      </c>
      <c r="O10" s="53">
        <v>8082.8</v>
      </c>
      <c r="P10" s="6"/>
      <c r="Q10" s="42"/>
    </row>
    <row r="11" spans="1:18" ht="15" customHeight="1" x14ac:dyDescent="0.25">
      <c r="A11" s="112" t="s">
        <v>70</v>
      </c>
      <c r="B11" s="113">
        <v>5</v>
      </c>
      <c r="C11" s="114">
        <v>10</v>
      </c>
      <c r="D11" s="113">
        <v>5</v>
      </c>
      <c r="E11" s="113">
        <v>0</v>
      </c>
      <c r="F11" s="113">
        <v>7.25</v>
      </c>
      <c r="G11" s="113">
        <v>5</v>
      </c>
      <c r="H11" s="113">
        <v>12</v>
      </c>
      <c r="I11" s="113">
        <v>5</v>
      </c>
      <c r="J11" s="113">
        <v>10</v>
      </c>
      <c r="K11" s="113">
        <f t="shared" si="0"/>
        <v>59.25</v>
      </c>
      <c r="L11" s="113">
        <v>49</v>
      </c>
      <c r="M11" s="40">
        <f t="shared" si="1"/>
        <v>10.25</v>
      </c>
      <c r="N11" s="51">
        <v>8443.99</v>
      </c>
      <c r="O11" s="53">
        <v>8443.99</v>
      </c>
      <c r="P11" s="6"/>
      <c r="Q11" s="42"/>
    </row>
    <row r="12" spans="1:18" x14ac:dyDescent="0.25">
      <c r="A12" s="29" t="s">
        <v>8</v>
      </c>
      <c r="B12" s="16">
        <v>5</v>
      </c>
      <c r="C12" s="17">
        <v>10</v>
      </c>
      <c r="D12" s="16">
        <v>5</v>
      </c>
      <c r="E12" s="16">
        <v>0</v>
      </c>
      <c r="F12" s="16">
        <v>1</v>
      </c>
      <c r="G12" s="16">
        <v>8</v>
      </c>
      <c r="H12" s="16">
        <v>12</v>
      </c>
      <c r="I12" s="16">
        <v>5</v>
      </c>
      <c r="J12" s="16">
        <v>10</v>
      </c>
      <c r="K12" s="16">
        <f t="shared" si="0"/>
        <v>56</v>
      </c>
      <c r="L12" s="16">
        <v>49</v>
      </c>
      <c r="M12" s="18">
        <f t="shared" si="1"/>
        <v>7</v>
      </c>
      <c r="N12" s="51">
        <v>14641</v>
      </c>
      <c r="O12" s="53">
        <v>14641</v>
      </c>
      <c r="P12" s="41"/>
      <c r="Q12" s="42"/>
      <c r="R12" s="34"/>
    </row>
    <row r="13" spans="1:18" x14ac:dyDescent="0.25">
      <c r="A13" s="112" t="s">
        <v>71</v>
      </c>
      <c r="B13" s="113">
        <v>10</v>
      </c>
      <c r="C13" s="114">
        <v>5</v>
      </c>
      <c r="D13" s="113">
        <v>5</v>
      </c>
      <c r="E13" s="113">
        <v>0</v>
      </c>
      <c r="F13" s="113">
        <v>0</v>
      </c>
      <c r="G13" s="113">
        <v>5</v>
      </c>
      <c r="H13" s="113">
        <v>14</v>
      </c>
      <c r="I13" s="113">
        <v>5</v>
      </c>
      <c r="J13" s="113">
        <v>8</v>
      </c>
      <c r="K13" s="113">
        <f t="shared" si="0"/>
        <v>52</v>
      </c>
      <c r="L13" s="113">
        <v>49</v>
      </c>
      <c r="M13" s="40">
        <f t="shared" si="1"/>
        <v>3</v>
      </c>
      <c r="N13" s="51">
        <v>9631.17</v>
      </c>
      <c r="O13" s="55">
        <v>8844.67</v>
      </c>
      <c r="Q13" s="86" t="s">
        <v>63</v>
      </c>
      <c r="R13" s="84"/>
    </row>
    <row r="14" spans="1:18" x14ac:dyDescent="0.25">
      <c r="A14" s="29" t="s">
        <v>9</v>
      </c>
      <c r="B14" s="16">
        <v>5</v>
      </c>
      <c r="C14" s="17">
        <v>10</v>
      </c>
      <c r="D14" s="16">
        <v>5</v>
      </c>
      <c r="E14" s="16">
        <v>0</v>
      </c>
      <c r="F14" s="16">
        <v>0</v>
      </c>
      <c r="G14" s="16">
        <v>8</v>
      </c>
      <c r="H14" s="16">
        <v>12</v>
      </c>
      <c r="I14" s="16">
        <v>5</v>
      </c>
      <c r="J14" s="16">
        <v>8</v>
      </c>
      <c r="K14" s="16">
        <f t="shared" si="0"/>
        <v>53</v>
      </c>
      <c r="L14" s="16">
        <v>49</v>
      </c>
      <c r="M14" s="18">
        <f t="shared" si="1"/>
        <v>4</v>
      </c>
      <c r="N14" s="51">
        <v>5992.4</v>
      </c>
      <c r="O14" s="53">
        <v>5992.4</v>
      </c>
      <c r="P14" s="6"/>
      <c r="Q14" s="42"/>
      <c r="R14" s="34"/>
    </row>
    <row r="15" spans="1:18" x14ac:dyDescent="0.25">
      <c r="A15" s="112" t="s">
        <v>10</v>
      </c>
      <c r="B15" s="113">
        <v>5</v>
      </c>
      <c r="C15" s="113">
        <v>5</v>
      </c>
      <c r="D15" s="113">
        <v>5</v>
      </c>
      <c r="E15" s="113">
        <v>0</v>
      </c>
      <c r="F15" s="113">
        <v>6.75</v>
      </c>
      <c r="G15" s="113">
        <v>8</v>
      </c>
      <c r="H15" s="113">
        <v>14</v>
      </c>
      <c r="I15" s="113">
        <v>5</v>
      </c>
      <c r="J15" s="113">
        <v>12</v>
      </c>
      <c r="K15" s="113">
        <f t="shared" si="0"/>
        <v>60.75</v>
      </c>
      <c r="L15" s="113">
        <v>49</v>
      </c>
      <c r="M15" s="40">
        <f t="shared" si="1"/>
        <v>11.75</v>
      </c>
      <c r="N15" s="51">
        <v>13800</v>
      </c>
      <c r="O15" s="53">
        <v>13800</v>
      </c>
      <c r="P15" s="6"/>
      <c r="Q15" s="42"/>
      <c r="R15" s="34"/>
    </row>
    <row r="16" spans="1:18" x14ac:dyDescent="0.25">
      <c r="A16" s="29" t="s">
        <v>72</v>
      </c>
      <c r="B16" s="16">
        <v>5</v>
      </c>
      <c r="C16" s="17">
        <v>10</v>
      </c>
      <c r="D16" s="16">
        <v>5</v>
      </c>
      <c r="E16" s="16">
        <v>0</v>
      </c>
      <c r="F16" s="16">
        <v>6.75</v>
      </c>
      <c r="G16" s="16">
        <v>8</v>
      </c>
      <c r="H16" s="16">
        <v>14</v>
      </c>
      <c r="I16" s="16">
        <v>5</v>
      </c>
      <c r="J16" s="16">
        <v>10</v>
      </c>
      <c r="K16" s="16">
        <f t="shared" si="0"/>
        <v>63.75</v>
      </c>
      <c r="L16" s="16">
        <v>49</v>
      </c>
      <c r="M16" s="18">
        <f t="shared" si="1"/>
        <v>14.75</v>
      </c>
      <c r="N16" s="51">
        <v>29387.35</v>
      </c>
      <c r="O16" s="56">
        <v>29387.35</v>
      </c>
      <c r="P16" s="43"/>
      <c r="Q16" s="42"/>
      <c r="R16" s="34"/>
    </row>
    <row r="17" spans="1:18" x14ac:dyDescent="0.25">
      <c r="A17" s="112" t="s">
        <v>73</v>
      </c>
      <c r="B17" s="113">
        <v>10</v>
      </c>
      <c r="C17" s="114">
        <v>10</v>
      </c>
      <c r="D17" s="113">
        <v>5</v>
      </c>
      <c r="E17" s="113">
        <v>0</v>
      </c>
      <c r="F17" s="113">
        <v>0.25</v>
      </c>
      <c r="G17" s="113">
        <v>5</v>
      </c>
      <c r="H17" s="113">
        <v>14</v>
      </c>
      <c r="I17" s="113">
        <v>5</v>
      </c>
      <c r="J17" s="113">
        <v>8</v>
      </c>
      <c r="K17" s="113">
        <f t="shared" si="0"/>
        <v>57.25</v>
      </c>
      <c r="L17" s="113">
        <v>49</v>
      </c>
      <c r="M17" s="40">
        <f t="shared" si="1"/>
        <v>8.25</v>
      </c>
      <c r="N17" s="51">
        <v>10843.73</v>
      </c>
      <c r="O17" s="57">
        <v>10057.23</v>
      </c>
      <c r="Q17" s="86" t="s">
        <v>63</v>
      </c>
      <c r="R17" s="85"/>
    </row>
    <row r="18" spans="1:18" x14ac:dyDescent="0.25">
      <c r="A18" s="29" t="s">
        <v>74</v>
      </c>
      <c r="B18" s="16">
        <v>2</v>
      </c>
      <c r="C18" s="19">
        <v>10</v>
      </c>
      <c r="D18" s="16">
        <v>5</v>
      </c>
      <c r="E18" s="19">
        <v>5</v>
      </c>
      <c r="F18" s="19">
        <v>1.5</v>
      </c>
      <c r="G18" s="16">
        <v>10</v>
      </c>
      <c r="H18" s="16">
        <v>16</v>
      </c>
      <c r="I18" s="16">
        <v>5</v>
      </c>
      <c r="J18" s="16">
        <v>14</v>
      </c>
      <c r="K18" s="16">
        <f t="shared" si="0"/>
        <v>68.5</v>
      </c>
      <c r="L18" s="16">
        <v>49</v>
      </c>
      <c r="M18" s="18">
        <f t="shared" si="1"/>
        <v>19.5</v>
      </c>
      <c r="N18" s="51">
        <v>30175.8</v>
      </c>
      <c r="O18" s="53">
        <v>30175.8</v>
      </c>
      <c r="P18" s="6"/>
      <c r="Q18" s="42"/>
      <c r="R18" s="34"/>
    </row>
    <row r="19" spans="1:18" x14ac:dyDescent="0.25">
      <c r="A19" s="112" t="s">
        <v>75</v>
      </c>
      <c r="B19" s="113">
        <v>10</v>
      </c>
      <c r="C19" s="115">
        <v>10</v>
      </c>
      <c r="D19" s="113">
        <v>5</v>
      </c>
      <c r="E19" s="115">
        <v>0</v>
      </c>
      <c r="F19" s="115">
        <v>0.25</v>
      </c>
      <c r="G19" s="113">
        <v>5</v>
      </c>
      <c r="H19" s="113">
        <v>14</v>
      </c>
      <c r="I19" s="113">
        <v>5</v>
      </c>
      <c r="J19" s="113">
        <v>8</v>
      </c>
      <c r="K19" s="113">
        <f t="shared" si="0"/>
        <v>57.25</v>
      </c>
      <c r="L19" s="113">
        <v>49</v>
      </c>
      <c r="M19" s="40">
        <f t="shared" si="1"/>
        <v>8.25</v>
      </c>
      <c r="N19" s="51">
        <v>14859.61</v>
      </c>
      <c r="O19" s="57">
        <v>14073.11</v>
      </c>
      <c r="P19" s="6"/>
      <c r="Q19" s="86" t="s">
        <v>63</v>
      </c>
      <c r="R19" s="85"/>
    </row>
    <row r="20" spans="1:18" x14ac:dyDescent="0.25">
      <c r="A20" s="29" t="s">
        <v>59</v>
      </c>
      <c r="B20" s="16">
        <v>10</v>
      </c>
      <c r="C20" s="19">
        <v>10</v>
      </c>
      <c r="D20" s="16">
        <v>5</v>
      </c>
      <c r="E20" s="19">
        <v>0</v>
      </c>
      <c r="F20" s="19">
        <v>1</v>
      </c>
      <c r="G20" s="16">
        <v>6</v>
      </c>
      <c r="H20" s="16">
        <v>12</v>
      </c>
      <c r="I20" s="16">
        <v>5</v>
      </c>
      <c r="J20" s="16">
        <v>10</v>
      </c>
      <c r="K20" s="16">
        <f t="shared" si="0"/>
        <v>59</v>
      </c>
      <c r="L20" s="16">
        <v>49</v>
      </c>
      <c r="M20" s="18">
        <f t="shared" si="1"/>
        <v>10</v>
      </c>
      <c r="N20" s="51">
        <v>6216</v>
      </c>
      <c r="O20" s="53">
        <v>6216</v>
      </c>
      <c r="P20" s="6"/>
      <c r="Q20" s="88"/>
    </row>
    <row r="21" spans="1:18" x14ac:dyDescent="0.25">
      <c r="A21" s="112" t="s">
        <v>76</v>
      </c>
      <c r="B21" s="113">
        <v>10</v>
      </c>
      <c r="C21" s="115">
        <v>10</v>
      </c>
      <c r="D21" s="113">
        <v>5</v>
      </c>
      <c r="E21" s="115">
        <v>0</v>
      </c>
      <c r="F21" s="115">
        <v>7.5</v>
      </c>
      <c r="G21" s="113">
        <v>5</v>
      </c>
      <c r="H21" s="113">
        <v>14</v>
      </c>
      <c r="I21" s="113">
        <v>5</v>
      </c>
      <c r="J21" s="113">
        <v>10</v>
      </c>
      <c r="K21" s="113">
        <f t="shared" si="0"/>
        <v>66.5</v>
      </c>
      <c r="L21" s="113">
        <v>49</v>
      </c>
      <c r="M21" s="116">
        <f t="shared" si="1"/>
        <v>17.5</v>
      </c>
      <c r="N21" s="51">
        <v>29910.12</v>
      </c>
      <c r="O21" s="53">
        <v>29910.12</v>
      </c>
      <c r="P21" s="6"/>
      <c r="Q21" s="42"/>
    </row>
    <row r="22" spans="1:18" x14ac:dyDescent="0.25">
      <c r="A22" s="29" t="s">
        <v>25</v>
      </c>
      <c r="B22" s="16">
        <v>5</v>
      </c>
      <c r="C22" s="19">
        <v>10</v>
      </c>
      <c r="D22" s="16">
        <v>5</v>
      </c>
      <c r="E22" s="19">
        <v>0</v>
      </c>
      <c r="F22" s="19">
        <v>10</v>
      </c>
      <c r="G22" s="16">
        <v>8</v>
      </c>
      <c r="H22" s="16">
        <v>14</v>
      </c>
      <c r="I22" s="16">
        <v>5</v>
      </c>
      <c r="J22" s="16">
        <v>10</v>
      </c>
      <c r="K22" s="16">
        <f t="shared" si="0"/>
        <v>67</v>
      </c>
      <c r="L22" s="16">
        <v>49</v>
      </c>
      <c r="M22" s="18">
        <f t="shared" si="1"/>
        <v>18</v>
      </c>
      <c r="N22" s="51">
        <v>9500</v>
      </c>
      <c r="O22" s="53">
        <v>9500</v>
      </c>
      <c r="P22" s="6"/>
      <c r="Q22" s="42"/>
    </row>
    <row r="23" spans="1:18" x14ac:dyDescent="0.25">
      <c r="A23" s="112" t="s">
        <v>12</v>
      </c>
      <c r="B23" s="113">
        <v>5</v>
      </c>
      <c r="C23" s="115">
        <v>10</v>
      </c>
      <c r="D23" s="113">
        <v>5</v>
      </c>
      <c r="E23" s="115">
        <v>5</v>
      </c>
      <c r="F23" s="115">
        <v>4.25</v>
      </c>
      <c r="G23" s="113">
        <v>10</v>
      </c>
      <c r="H23" s="113">
        <v>16</v>
      </c>
      <c r="I23" s="113">
        <v>5</v>
      </c>
      <c r="J23" s="113">
        <v>10</v>
      </c>
      <c r="K23" s="113">
        <f t="shared" si="0"/>
        <v>70.25</v>
      </c>
      <c r="L23" s="113">
        <v>49</v>
      </c>
      <c r="M23" s="40">
        <f t="shared" si="1"/>
        <v>21.25</v>
      </c>
      <c r="N23" s="51">
        <v>21973.86</v>
      </c>
      <c r="O23" s="53">
        <v>21973.86</v>
      </c>
      <c r="P23" s="6"/>
      <c r="Q23" s="42"/>
    </row>
    <row r="24" spans="1:18" x14ac:dyDescent="0.25">
      <c r="A24" s="29" t="s">
        <v>13</v>
      </c>
      <c r="B24" s="16">
        <v>5</v>
      </c>
      <c r="C24" s="17">
        <v>10</v>
      </c>
      <c r="D24" s="16">
        <v>0</v>
      </c>
      <c r="E24" s="19">
        <v>0</v>
      </c>
      <c r="F24" s="19">
        <v>10</v>
      </c>
      <c r="G24" s="16">
        <v>10</v>
      </c>
      <c r="H24" s="16">
        <v>16</v>
      </c>
      <c r="I24" s="16">
        <v>5</v>
      </c>
      <c r="J24" s="16">
        <v>12</v>
      </c>
      <c r="K24" s="16">
        <f t="shared" si="0"/>
        <v>68</v>
      </c>
      <c r="L24" s="16">
        <v>49</v>
      </c>
      <c r="M24" s="18">
        <f t="shared" si="1"/>
        <v>19</v>
      </c>
      <c r="N24" s="51">
        <v>20000</v>
      </c>
      <c r="O24" s="53">
        <v>20000</v>
      </c>
      <c r="P24" s="6"/>
      <c r="Q24" s="87"/>
    </row>
    <row r="25" spans="1:18" x14ac:dyDescent="0.25">
      <c r="A25" s="29"/>
      <c r="B25" s="16"/>
      <c r="C25" s="17"/>
      <c r="D25" s="16"/>
      <c r="E25" s="19"/>
      <c r="F25" s="19"/>
      <c r="G25" s="16"/>
      <c r="H25" s="16"/>
      <c r="I25" s="16"/>
      <c r="J25" s="16"/>
      <c r="K25" s="16"/>
      <c r="L25" s="16"/>
      <c r="M25" s="18">
        <f>SUM(M4:M24)</f>
        <v>249.25</v>
      </c>
      <c r="N25" s="65">
        <f>SUM(N4:N24)</f>
        <v>373201.14999999997</v>
      </c>
      <c r="O25" s="66">
        <f>SUM(O4:O24)</f>
        <v>370841.64999999997</v>
      </c>
      <c r="P25" s="6"/>
      <c r="Q25" s="42"/>
    </row>
    <row r="26" spans="1:18" ht="15.75" customHeight="1" x14ac:dyDescent="0.25">
      <c r="A26" s="29"/>
      <c r="B26" s="16"/>
      <c r="C26" s="17"/>
      <c r="D26" s="16"/>
      <c r="E26" s="19"/>
      <c r="F26" s="19"/>
      <c r="G26" s="16"/>
      <c r="H26" s="16"/>
      <c r="I26" s="16"/>
      <c r="J26" s="16"/>
      <c r="K26" s="16"/>
      <c r="L26" s="16"/>
      <c r="M26" s="18"/>
      <c r="N26" s="49"/>
      <c r="O26" s="50"/>
      <c r="P26" s="6"/>
      <c r="Q26" s="45"/>
    </row>
    <row r="27" spans="1:18" x14ac:dyDescent="0.25">
      <c r="A27" s="29"/>
      <c r="B27" s="16"/>
      <c r="C27" s="17"/>
      <c r="D27" s="16"/>
      <c r="E27" s="19"/>
      <c r="F27" s="19"/>
      <c r="G27" s="16"/>
      <c r="H27" s="16"/>
      <c r="I27" s="16"/>
      <c r="J27" s="16"/>
      <c r="K27" s="16"/>
      <c r="L27" s="16"/>
      <c r="M27" s="18"/>
      <c r="N27" s="47"/>
      <c r="O27" s="48"/>
      <c r="P27" s="6"/>
      <c r="Q27" s="42"/>
    </row>
    <row r="28" spans="1:18" x14ac:dyDescent="0.25">
      <c r="A28" s="29"/>
      <c r="B28" s="16"/>
      <c r="C28" s="17"/>
      <c r="D28" s="16"/>
      <c r="E28" s="19"/>
      <c r="F28" s="19"/>
      <c r="G28" s="16"/>
      <c r="H28" s="16"/>
      <c r="I28" s="16"/>
      <c r="J28" s="16"/>
      <c r="K28" s="16"/>
      <c r="L28" s="16"/>
      <c r="M28" s="18"/>
      <c r="N28" s="47"/>
      <c r="O28" s="48"/>
      <c r="P28" s="6"/>
      <c r="Q28" s="42"/>
    </row>
    <row r="29" spans="1:18" x14ac:dyDescent="0.25">
      <c r="A29" s="29"/>
      <c r="B29" s="16"/>
      <c r="C29" s="17"/>
      <c r="D29" s="16"/>
      <c r="E29" s="19"/>
      <c r="F29" s="19"/>
      <c r="G29" s="16"/>
      <c r="H29" s="16"/>
      <c r="I29" s="16"/>
      <c r="J29" s="16"/>
      <c r="K29" s="16"/>
      <c r="L29" s="16"/>
      <c r="M29" s="18"/>
      <c r="N29" s="47"/>
      <c r="O29" s="48"/>
      <c r="P29" s="6"/>
      <c r="Q29" s="42"/>
    </row>
    <row r="30" spans="1:18" x14ac:dyDescent="0.25">
      <c r="A30" s="29"/>
      <c r="B30" s="16"/>
      <c r="C30" s="17"/>
      <c r="D30" s="16"/>
      <c r="E30" s="19"/>
      <c r="F30" s="19"/>
      <c r="G30" s="16"/>
      <c r="H30" s="16"/>
      <c r="I30" s="16"/>
      <c r="J30" s="16"/>
      <c r="K30" s="16"/>
      <c r="L30" s="16"/>
      <c r="M30" s="18"/>
      <c r="N30" s="47"/>
      <c r="O30" s="48"/>
      <c r="P30" s="6"/>
      <c r="Q30" s="42"/>
    </row>
    <row r="31" spans="1:18" x14ac:dyDescent="0.25">
      <c r="A31" s="20"/>
      <c r="B31" s="21"/>
      <c r="C31" s="22"/>
      <c r="D31" s="21"/>
      <c r="E31" s="23"/>
      <c r="F31" s="23"/>
      <c r="G31" s="21"/>
      <c r="H31" s="21"/>
      <c r="I31" s="21"/>
      <c r="J31" s="21"/>
      <c r="K31" s="21"/>
      <c r="L31" s="72" t="s">
        <v>14</v>
      </c>
      <c r="M31" s="73">
        <v>249.25</v>
      </c>
      <c r="N31" s="25"/>
      <c r="P31" s="3"/>
      <c r="Q31" s="44"/>
    </row>
    <row r="32" spans="1:18" x14ac:dyDescent="0.25">
      <c r="A32" s="20"/>
      <c r="B32" s="21"/>
      <c r="C32" s="22"/>
      <c r="D32" s="21"/>
      <c r="E32" s="23"/>
      <c r="F32" s="23"/>
      <c r="G32" s="21"/>
      <c r="H32" s="21"/>
      <c r="I32" s="21"/>
      <c r="J32" s="21"/>
      <c r="K32" s="21"/>
      <c r="L32" s="72" t="s">
        <v>36</v>
      </c>
      <c r="M32" s="74">
        <v>120000</v>
      </c>
      <c r="N32" s="25"/>
    </row>
    <row r="33" spans="1:26" x14ac:dyDescent="0.25">
      <c r="A33" s="20"/>
      <c r="B33" s="21"/>
      <c r="C33" s="22"/>
      <c r="D33" s="21"/>
      <c r="E33" s="23"/>
      <c r="F33" s="23"/>
      <c r="G33" s="21"/>
      <c r="H33" s="21"/>
      <c r="I33" s="21"/>
      <c r="J33" s="21"/>
      <c r="K33" s="21"/>
      <c r="L33" s="72" t="s">
        <v>37</v>
      </c>
      <c r="M33" s="105">
        <f>M32/M31</f>
        <v>481.44433299899697</v>
      </c>
      <c r="N33" s="25"/>
    </row>
    <row r="34" spans="1:26" ht="15.75" thickBot="1" x14ac:dyDescent="0.3">
      <c r="A34" s="37" t="s">
        <v>49</v>
      </c>
      <c r="B34" s="21"/>
      <c r="C34" s="22"/>
      <c r="D34" s="21"/>
      <c r="E34" s="23"/>
      <c r="F34" s="23"/>
      <c r="G34" s="21"/>
      <c r="H34" s="21"/>
      <c r="I34" s="21"/>
      <c r="J34" s="21"/>
      <c r="K34" s="38" t="s">
        <v>50</v>
      </c>
      <c r="L34" s="21"/>
      <c r="M34" s="24"/>
      <c r="N34" s="25"/>
    </row>
    <row r="35" spans="1:26" ht="15.75" thickTop="1" x14ac:dyDescent="0.25">
      <c r="A35" s="11" t="s">
        <v>18</v>
      </c>
      <c r="K35" s="11" t="s">
        <v>19</v>
      </c>
    </row>
    <row r="36" spans="1:26" s="8" customFormat="1" x14ac:dyDescent="0.25">
      <c r="A36" s="124" t="s">
        <v>69</v>
      </c>
      <c r="B36" s="40" t="s">
        <v>35</v>
      </c>
      <c r="C36" s="40" t="s">
        <v>21</v>
      </c>
      <c r="D36" s="80" t="s">
        <v>78</v>
      </c>
      <c r="E36" s="125" t="s">
        <v>64</v>
      </c>
      <c r="F36" s="40" t="s">
        <v>15</v>
      </c>
      <c r="G36" s="40" t="s">
        <v>81</v>
      </c>
      <c r="H36" s="40" t="s">
        <v>17</v>
      </c>
      <c r="I36" s="126"/>
      <c r="K36" s="80" t="s">
        <v>79</v>
      </c>
      <c r="L36" s="40" t="s">
        <v>20</v>
      </c>
      <c r="M36" s="40" t="s">
        <v>21</v>
      </c>
      <c r="N36" s="138" t="s">
        <v>22</v>
      </c>
      <c r="O36" s="40" t="s">
        <v>23</v>
      </c>
      <c r="P36" s="40" t="s">
        <v>48</v>
      </c>
      <c r="Q36" s="40" t="s">
        <v>66</v>
      </c>
      <c r="R36" s="40" t="s">
        <v>15</v>
      </c>
      <c r="S36" s="40" t="s">
        <v>16</v>
      </c>
      <c r="T36" s="40" t="s">
        <v>17</v>
      </c>
      <c r="V36" s="127"/>
    </row>
    <row r="37" spans="1:26" x14ac:dyDescent="0.25">
      <c r="A37" s="29" t="s">
        <v>1</v>
      </c>
      <c r="B37" s="5">
        <v>12.25</v>
      </c>
      <c r="C37" s="106">
        <v>481.44400000000002</v>
      </c>
      <c r="D37" s="128">
        <f>B37*C37</f>
        <v>5897.6890000000003</v>
      </c>
      <c r="E37" s="97">
        <v>8066.66</v>
      </c>
      <c r="F37" s="7">
        <v>0.75</v>
      </c>
      <c r="G37" s="67">
        <f>E37*F37</f>
        <v>6049.9949999999999</v>
      </c>
      <c r="H37" s="108"/>
      <c r="I37" s="39"/>
      <c r="J37" s="3"/>
      <c r="K37" s="32" t="s">
        <v>1</v>
      </c>
      <c r="L37" s="132">
        <v>12.25</v>
      </c>
      <c r="M37" s="6">
        <v>7.6529999999999996</v>
      </c>
      <c r="N37" s="47">
        <f>L37*M37</f>
        <v>93.749249999999989</v>
      </c>
      <c r="O37" s="2">
        <v>5897.6890000000003</v>
      </c>
      <c r="P37" s="141">
        <f>N37+O37</f>
        <v>5991.4382500000002</v>
      </c>
      <c r="Q37" s="2">
        <v>8066.66</v>
      </c>
      <c r="R37" s="7">
        <v>0.75</v>
      </c>
      <c r="S37" s="89">
        <f t="shared" ref="S37:S55" si="2">Q37*R37</f>
        <v>6049.9949999999999</v>
      </c>
      <c r="T37" s="90">
        <f t="shared" ref="T37:T55" si="3">P37-S37</f>
        <v>-58.556749999999738</v>
      </c>
      <c r="V37" s="103"/>
      <c r="X37" s="28"/>
      <c r="Z37" s="28"/>
    </row>
    <row r="38" spans="1:26" x14ac:dyDescent="0.25">
      <c r="A38" s="112" t="s">
        <v>2</v>
      </c>
      <c r="B38" s="119">
        <v>7.25</v>
      </c>
      <c r="C38" s="120">
        <v>481.44400000000002</v>
      </c>
      <c r="D38" s="129">
        <f t="shared" ref="D38:D57" si="4">B38*C38</f>
        <v>3490.4690000000001</v>
      </c>
      <c r="E38" s="121">
        <v>6164.95</v>
      </c>
      <c r="F38" s="122">
        <v>0.75</v>
      </c>
      <c r="G38" s="67">
        <f t="shared" ref="G38:G57" si="5">E38*F38</f>
        <v>4623.7124999999996</v>
      </c>
      <c r="H38" s="108"/>
      <c r="I38" s="39"/>
      <c r="J38" s="107"/>
      <c r="K38" s="133" t="s">
        <v>2</v>
      </c>
      <c r="L38" s="115">
        <v>7.25</v>
      </c>
      <c r="M38" s="31">
        <v>7.6529999999999996</v>
      </c>
      <c r="N38" s="139">
        <f t="shared" ref="N38:N55" si="6">L38*M38</f>
        <v>55.484249999999996</v>
      </c>
      <c r="O38" s="96">
        <v>3490.4690000000001</v>
      </c>
      <c r="P38" s="142">
        <f>N38+O38</f>
        <v>3545.95325</v>
      </c>
      <c r="Q38" s="96">
        <v>6164.95</v>
      </c>
      <c r="R38" s="122">
        <v>0.75</v>
      </c>
      <c r="S38" s="96">
        <f t="shared" si="2"/>
        <v>4623.7124999999996</v>
      </c>
      <c r="T38" s="83">
        <f t="shared" si="3"/>
        <v>-1077.7592499999996</v>
      </c>
      <c r="V38" s="103"/>
      <c r="X38" s="28"/>
      <c r="Z38" s="28"/>
    </row>
    <row r="39" spans="1:26" x14ac:dyDescent="0.25">
      <c r="A39" s="29" t="s">
        <v>3</v>
      </c>
      <c r="B39" s="5">
        <v>4.25</v>
      </c>
      <c r="C39" s="106">
        <v>481.44400000000002</v>
      </c>
      <c r="D39" s="128">
        <f t="shared" si="4"/>
        <v>2046.1370000000002</v>
      </c>
      <c r="E39" s="98">
        <v>7293.35</v>
      </c>
      <c r="F39" s="7">
        <v>0.75</v>
      </c>
      <c r="G39" s="67">
        <f t="shared" si="5"/>
        <v>5470.0125000000007</v>
      </c>
      <c r="H39" s="108"/>
      <c r="I39" s="39"/>
      <c r="J39" s="107"/>
      <c r="K39" s="32" t="s">
        <v>3</v>
      </c>
      <c r="L39" s="132">
        <v>4.25</v>
      </c>
      <c r="M39" s="6">
        <v>7.6529999999999996</v>
      </c>
      <c r="N39" s="47">
        <f t="shared" si="6"/>
        <v>32.52525</v>
      </c>
      <c r="O39" s="2">
        <v>2046.1370000000002</v>
      </c>
      <c r="P39" s="141">
        <f t="shared" ref="P39:P55" si="7">N39+O39</f>
        <v>2078.6622500000003</v>
      </c>
      <c r="Q39" s="2">
        <v>7293.35</v>
      </c>
      <c r="R39" s="7">
        <v>0.75</v>
      </c>
      <c r="S39" s="2">
        <f t="shared" si="2"/>
        <v>5470.0125000000007</v>
      </c>
      <c r="T39" s="83">
        <f t="shared" si="3"/>
        <v>-3391.3502500000004</v>
      </c>
      <c r="V39" s="103"/>
      <c r="X39" s="28"/>
      <c r="Z39" s="28"/>
    </row>
    <row r="40" spans="1:26" x14ac:dyDescent="0.25">
      <c r="A40" s="112" t="s">
        <v>4</v>
      </c>
      <c r="B40" s="119">
        <v>6</v>
      </c>
      <c r="C40" s="120">
        <v>481.44400000000002</v>
      </c>
      <c r="D40" s="129">
        <f t="shared" si="4"/>
        <v>2888.6640000000002</v>
      </c>
      <c r="E40" s="123">
        <v>18048.36</v>
      </c>
      <c r="F40" s="122">
        <v>0.75</v>
      </c>
      <c r="G40" s="67">
        <f t="shared" si="5"/>
        <v>13536.27</v>
      </c>
      <c r="H40" s="108"/>
      <c r="I40" s="39"/>
      <c r="J40" s="3"/>
      <c r="K40" s="133" t="s">
        <v>4</v>
      </c>
      <c r="L40" s="115">
        <v>6</v>
      </c>
      <c r="M40" s="31">
        <v>7.6529999999999996</v>
      </c>
      <c r="N40" s="139">
        <f t="shared" si="6"/>
        <v>45.917999999999999</v>
      </c>
      <c r="O40" s="96">
        <v>2888.6640000000002</v>
      </c>
      <c r="P40" s="142">
        <f t="shared" si="7"/>
        <v>2934.5820000000003</v>
      </c>
      <c r="Q40" s="96">
        <v>18048.36</v>
      </c>
      <c r="R40" s="122">
        <v>0.75</v>
      </c>
      <c r="S40" s="96">
        <f t="shared" si="2"/>
        <v>13536.27</v>
      </c>
      <c r="T40" s="83">
        <f t="shared" si="3"/>
        <v>-10601.688</v>
      </c>
      <c r="V40" s="103"/>
      <c r="X40" s="28"/>
      <c r="Z40" s="28"/>
    </row>
    <row r="41" spans="1:26" x14ac:dyDescent="0.25">
      <c r="A41" s="29" t="s">
        <v>5</v>
      </c>
      <c r="B41" s="5">
        <v>23</v>
      </c>
      <c r="C41" s="106">
        <v>481.44400000000002</v>
      </c>
      <c r="D41" s="128">
        <f t="shared" si="4"/>
        <v>11073.212</v>
      </c>
      <c r="E41" s="98">
        <v>38720</v>
      </c>
      <c r="F41" s="7">
        <v>0.75</v>
      </c>
      <c r="G41" s="67">
        <f t="shared" si="5"/>
        <v>29040</v>
      </c>
      <c r="H41" s="108"/>
      <c r="I41" s="39"/>
      <c r="J41" s="3"/>
      <c r="K41" s="32" t="s">
        <v>5</v>
      </c>
      <c r="L41" s="132">
        <v>23</v>
      </c>
      <c r="M41" s="6">
        <v>7.6529999999999996</v>
      </c>
      <c r="N41" s="47">
        <f t="shared" si="6"/>
        <v>176.01899999999998</v>
      </c>
      <c r="O41" s="2">
        <v>11073.212</v>
      </c>
      <c r="P41" s="141">
        <f t="shared" si="7"/>
        <v>11249.231</v>
      </c>
      <c r="Q41" s="2">
        <v>38720</v>
      </c>
      <c r="R41" s="7">
        <v>0.75</v>
      </c>
      <c r="S41" s="2">
        <f t="shared" si="2"/>
        <v>29040</v>
      </c>
      <c r="T41" s="83">
        <f t="shared" si="3"/>
        <v>-17790.769</v>
      </c>
      <c r="V41" s="103"/>
      <c r="X41" s="28"/>
      <c r="Z41" s="28"/>
    </row>
    <row r="42" spans="1:26" x14ac:dyDescent="0.25">
      <c r="A42" s="112" t="s">
        <v>6</v>
      </c>
      <c r="B42" s="119">
        <v>22</v>
      </c>
      <c r="C42" s="120">
        <v>481.44400000000002</v>
      </c>
      <c r="D42" s="129">
        <f t="shared" si="4"/>
        <v>10591.768</v>
      </c>
      <c r="E42" s="121">
        <v>61450</v>
      </c>
      <c r="F42" s="122">
        <v>0.75</v>
      </c>
      <c r="G42" s="67">
        <f t="shared" si="5"/>
        <v>46087.5</v>
      </c>
      <c r="H42" s="108"/>
      <c r="I42" s="39"/>
      <c r="J42" s="3"/>
      <c r="K42" s="133" t="s">
        <v>6</v>
      </c>
      <c r="L42" s="115">
        <v>22</v>
      </c>
      <c r="M42" s="31">
        <v>7.6529999999999996</v>
      </c>
      <c r="N42" s="139">
        <f t="shared" si="6"/>
        <v>168.36599999999999</v>
      </c>
      <c r="O42" s="96">
        <v>10591.768</v>
      </c>
      <c r="P42" s="142">
        <f t="shared" si="7"/>
        <v>10760.134</v>
      </c>
      <c r="Q42" s="96">
        <v>61450</v>
      </c>
      <c r="R42" s="122">
        <v>0.75</v>
      </c>
      <c r="S42" s="96">
        <f t="shared" si="2"/>
        <v>46087.5</v>
      </c>
      <c r="T42" s="83">
        <f t="shared" si="3"/>
        <v>-35327.366000000002</v>
      </c>
      <c r="V42" s="103"/>
      <c r="X42" s="28"/>
      <c r="Z42" s="28"/>
    </row>
    <row r="43" spans="1:26" x14ac:dyDescent="0.25">
      <c r="A43" s="29" t="s">
        <v>55</v>
      </c>
      <c r="B43" s="5">
        <v>2</v>
      </c>
      <c r="C43" s="106">
        <v>481.44400000000002</v>
      </c>
      <c r="D43" s="128">
        <f t="shared" si="4"/>
        <v>962.88800000000003</v>
      </c>
      <c r="E43" s="98">
        <v>8082.8</v>
      </c>
      <c r="F43" s="7">
        <v>0.75</v>
      </c>
      <c r="G43" s="67">
        <f t="shared" si="5"/>
        <v>6062.1</v>
      </c>
      <c r="H43" s="108"/>
      <c r="I43" s="39"/>
      <c r="J43" s="3"/>
      <c r="K43" s="32" t="s">
        <v>55</v>
      </c>
      <c r="L43" s="132">
        <v>2</v>
      </c>
      <c r="M43" s="6">
        <v>7.6529999999999996</v>
      </c>
      <c r="N43" s="47">
        <f t="shared" si="6"/>
        <v>15.305999999999999</v>
      </c>
      <c r="O43" s="2">
        <v>962.88800000000003</v>
      </c>
      <c r="P43" s="141">
        <f t="shared" si="7"/>
        <v>978.19400000000007</v>
      </c>
      <c r="Q43" s="2">
        <v>8082.8</v>
      </c>
      <c r="R43" s="7">
        <v>0.75</v>
      </c>
      <c r="S43" s="2">
        <f t="shared" si="2"/>
        <v>6062.1</v>
      </c>
      <c r="T43" s="83">
        <f t="shared" si="3"/>
        <v>-5083.9059999999999</v>
      </c>
      <c r="V43" s="103"/>
      <c r="X43" s="28"/>
      <c r="Z43" s="28"/>
    </row>
    <row r="44" spans="1:26" x14ac:dyDescent="0.25">
      <c r="A44" s="112" t="s">
        <v>70</v>
      </c>
      <c r="B44" s="119">
        <v>10.25</v>
      </c>
      <c r="C44" s="120">
        <v>481.44400000000002</v>
      </c>
      <c r="D44" s="129">
        <f t="shared" si="4"/>
        <v>4934.8010000000004</v>
      </c>
      <c r="E44" s="121">
        <v>8443.99</v>
      </c>
      <c r="F44" s="122">
        <v>0.75</v>
      </c>
      <c r="G44" s="67">
        <f t="shared" si="5"/>
        <v>6332.9925000000003</v>
      </c>
      <c r="H44" s="108"/>
      <c r="I44" s="39"/>
      <c r="J44" s="3"/>
      <c r="K44" s="133" t="s">
        <v>70</v>
      </c>
      <c r="L44" s="115">
        <v>10.25</v>
      </c>
      <c r="M44" s="31">
        <v>7.6529999999999996</v>
      </c>
      <c r="N44" s="139">
        <f t="shared" si="6"/>
        <v>78.443249999999992</v>
      </c>
      <c r="O44" s="96">
        <v>4934.8010000000004</v>
      </c>
      <c r="P44" s="142">
        <f t="shared" si="7"/>
        <v>5013.2442500000006</v>
      </c>
      <c r="Q44" s="96">
        <v>8443.99</v>
      </c>
      <c r="R44" s="122">
        <v>0.75</v>
      </c>
      <c r="S44" s="96">
        <f t="shared" si="2"/>
        <v>6332.9925000000003</v>
      </c>
      <c r="T44" s="83">
        <f t="shared" si="3"/>
        <v>-1319.7482499999996</v>
      </c>
      <c r="V44" s="103"/>
      <c r="X44" s="28"/>
      <c r="Z44" s="28"/>
    </row>
    <row r="45" spans="1:26" x14ac:dyDescent="0.25">
      <c r="A45" s="29" t="s">
        <v>8</v>
      </c>
      <c r="B45" s="5">
        <v>7</v>
      </c>
      <c r="C45" s="106">
        <v>481.44400000000002</v>
      </c>
      <c r="D45" s="128">
        <f t="shared" si="4"/>
        <v>3370.1080000000002</v>
      </c>
      <c r="E45" s="98">
        <v>14641</v>
      </c>
      <c r="F45" s="7">
        <v>0.75</v>
      </c>
      <c r="G45" s="67">
        <f t="shared" si="5"/>
        <v>10980.75</v>
      </c>
      <c r="H45" s="108"/>
      <c r="I45" s="39"/>
      <c r="J45" s="3"/>
      <c r="K45" s="32" t="s">
        <v>8</v>
      </c>
      <c r="L45" s="132">
        <v>7</v>
      </c>
      <c r="M45" s="6">
        <v>7.6529999999999996</v>
      </c>
      <c r="N45" s="47">
        <f t="shared" si="6"/>
        <v>53.570999999999998</v>
      </c>
      <c r="O45" s="2">
        <v>3370.1080000000002</v>
      </c>
      <c r="P45" s="141">
        <f t="shared" si="7"/>
        <v>3423.6790000000001</v>
      </c>
      <c r="Q45" s="2">
        <v>14641</v>
      </c>
      <c r="R45" s="7">
        <v>0.75</v>
      </c>
      <c r="S45" s="2">
        <f t="shared" si="2"/>
        <v>10980.75</v>
      </c>
      <c r="T45" s="83">
        <f t="shared" si="3"/>
        <v>-7557.0709999999999</v>
      </c>
      <c r="V45" s="103"/>
      <c r="X45" s="28"/>
      <c r="Z45" s="28"/>
    </row>
    <row r="46" spans="1:26" x14ac:dyDescent="0.25">
      <c r="A46" s="112" t="s">
        <v>71</v>
      </c>
      <c r="B46" s="119">
        <v>3</v>
      </c>
      <c r="C46" s="120">
        <v>481.44400000000002</v>
      </c>
      <c r="D46" s="129">
        <f t="shared" si="4"/>
        <v>1444.3320000000001</v>
      </c>
      <c r="E46" s="123">
        <v>8844.67</v>
      </c>
      <c r="F46" s="122">
        <v>0.75</v>
      </c>
      <c r="G46" s="67">
        <f t="shared" si="5"/>
        <v>6633.5025000000005</v>
      </c>
      <c r="H46" s="108"/>
      <c r="I46" s="39"/>
      <c r="J46" s="3"/>
      <c r="K46" s="133" t="s">
        <v>71</v>
      </c>
      <c r="L46" s="115">
        <v>3</v>
      </c>
      <c r="M46" s="31">
        <v>7.6529999999999996</v>
      </c>
      <c r="N46" s="139">
        <f t="shared" si="6"/>
        <v>22.959</v>
      </c>
      <c r="O46" s="96">
        <v>1444.3320000000001</v>
      </c>
      <c r="P46" s="142">
        <f t="shared" si="7"/>
        <v>1467.2910000000002</v>
      </c>
      <c r="Q46" s="96">
        <v>8844.67</v>
      </c>
      <c r="R46" s="122">
        <v>0.75</v>
      </c>
      <c r="S46" s="96">
        <f t="shared" si="2"/>
        <v>6633.5025000000005</v>
      </c>
      <c r="T46" s="83">
        <f t="shared" si="3"/>
        <v>-5166.2115000000003</v>
      </c>
      <c r="V46" s="103"/>
      <c r="X46" s="28"/>
      <c r="Z46" s="28"/>
    </row>
    <row r="47" spans="1:26" x14ac:dyDescent="0.25">
      <c r="A47" s="29" t="s">
        <v>9</v>
      </c>
      <c r="B47" s="5">
        <v>4</v>
      </c>
      <c r="C47" s="106">
        <v>481.44400000000002</v>
      </c>
      <c r="D47" s="128">
        <f t="shared" si="4"/>
        <v>1925.7760000000001</v>
      </c>
      <c r="E47" s="98">
        <v>5992.4</v>
      </c>
      <c r="F47" s="7">
        <v>0.75</v>
      </c>
      <c r="G47" s="67">
        <f t="shared" si="5"/>
        <v>4494.2999999999993</v>
      </c>
      <c r="H47" s="108"/>
      <c r="I47" s="39"/>
      <c r="J47" s="3"/>
      <c r="K47" s="32" t="s">
        <v>9</v>
      </c>
      <c r="L47" s="132">
        <v>4</v>
      </c>
      <c r="M47" s="6">
        <v>7.6529999999999996</v>
      </c>
      <c r="N47" s="47">
        <f t="shared" si="6"/>
        <v>30.611999999999998</v>
      </c>
      <c r="O47" s="2">
        <v>1925.7760000000001</v>
      </c>
      <c r="P47" s="141">
        <f t="shared" si="7"/>
        <v>1956.3880000000001</v>
      </c>
      <c r="Q47" s="2">
        <v>5992.4</v>
      </c>
      <c r="R47" s="7">
        <v>0.75</v>
      </c>
      <c r="S47" s="2">
        <f t="shared" si="2"/>
        <v>4494.2999999999993</v>
      </c>
      <c r="T47" s="83">
        <f t="shared" si="3"/>
        <v>-2537.9119999999994</v>
      </c>
      <c r="V47" s="103"/>
      <c r="X47" s="28"/>
      <c r="Z47" s="28"/>
    </row>
    <row r="48" spans="1:26" x14ac:dyDescent="0.25">
      <c r="A48" s="112" t="s">
        <v>10</v>
      </c>
      <c r="B48" s="119">
        <v>11.75</v>
      </c>
      <c r="C48" s="120">
        <v>481.44400000000002</v>
      </c>
      <c r="D48" s="129">
        <f t="shared" si="4"/>
        <v>5656.9670000000006</v>
      </c>
      <c r="E48" s="121">
        <v>13800</v>
      </c>
      <c r="F48" s="122">
        <v>0.75</v>
      </c>
      <c r="G48" s="67">
        <f t="shared" si="5"/>
        <v>10350</v>
      </c>
      <c r="H48" s="108"/>
      <c r="I48" s="39"/>
      <c r="J48" s="3"/>
      <c r="K48" s="133" t="s">
        <v>10</v>
      </c>
      <c r="L48" s="115">
        <v>11.75</v>
      </c>
      <c r="M48" s="31">
        <v>7.6529999999999996</v>
      </c>
      <c r="N48" s="139">
        <f t="shared" si="6"/>
        <v>89.922749999999994</v>
      </c>
      <c r="O48" s="96">
        <v>5656.9670000000006</v>
      </c>
      <c r="P48" s="142">
        <f t="shared" si="7"/>
        <v>5746.8897500000003</v>
      </c>
      <c r="Q48" s="96">
        <v>13800</v>
      </c>
      <c r="R48" s="122">
        <v>0.75</v>
      </c>
      <c r="S48" s="96">
        <f t="shared" si="2"/>
        <v>10350</v>
      </c>
      <c r="T48" s="83">
        <f t="shared" si="3"/>
        <v>-4603.1102499999997</v>
      </c>
      <c r="V48" s="103"/>
      <c r="X48" s="28"/>
      <c r="Z48" s="28"/>
    </row>
    <row r="49" spans="1:26" x14ac:dyDescent="0.25">
      <c r="A49" s="29" t="s">
        <v>77</v>
      </c>
      <c r="B49" s="5">
        <v>14.75</v>
      </c>
      <c r="C49" s="106">
        <v>481.44400000000002</v>
      </c>
      <c r="D49" s="128">
        <f t="shared" si="4"/>
        <v>7101.299</v>
      </c>
      <c r="E49" s="99">
        <v>29387.35</v>
      </c>
      <c r="F49" s="7">
        <v>0.75</v>
      </c>
      <c r="G49" s="67">
        <f t="shared" si="5"/>
        <v>22040.512499999997</v>
      </c>
      <c r="H49" s="108"/>
      <c r="I49" s="39"/>
      <c r="J49" s="3"/>
      <c r="K49" s="32" t="s">
        <v>72</v>
      </c>
      <c r="L49" s="132">
        <v>14.75</v>
      </c>
      <c r="M49" s="6">
        <v>7.6529999999999996</v>
      </c>
      <c r="N49" s="47">
        <f t="shared" si="6"/>
        <v>112.88175</v>
      </c>
      <c r="O49" s="2">
        <v>7101.299</v>
      </c>
      <c r="P49" s="141">
        <f t="shared" si="7"/>
        <v>7214.1807499999995</v>
      </c>
      <c r="Q49" s="2">
        <v>29387.35</v>
      </c>
      <c r="R49" s="7">
        <v>0.75</v>
      </c>
      <c r="S49" s="2">
        <f t="shared" si="2"/>
        <v>22040.512499999997</v>
      </c>
      <c r="T49" s="83">
        <f t="shared" si="3"/>
        <v>-14826.331749999998</v>
      </c>
      <c r="V49" s="103"/>
      <c r="X49" s="28"/>
      <c r="Z49" s="28"/>
    </row>
    <row r="50" spans="1:26" x14ac:dyDescent="0.25">
      <c r="A50" s="112" t="s">
        <v>73</v>
      </c>
      <c r="B50" s="119">
        <v>8.25</v>
      </c>
      <c r="C50" s="120">
        <v>481.44400000000002</v>
      </c>
      <c r="D50" s="129">
        <f t="shared" si="4"/>
        <v>3971.913</v>
      </c>
      <c r="E50" s="121">
        <v>10057.23</v>
      </c>
      <c r="F50" s="122">
        <v>0.75</v>
      </c>
      <c r="G50" s="67">
        <f t="shared" si="5"/>
        <v>7542.9224999999997</v>
      </c>
      <c r="H50" s="108"/>
      <c r="I50" s="39"/>
      <c r="J50" s="3"/>
      <c r="K50" s="133" t="s">
        <v>73</v>
      </c>
      <c r="L50" s="115">
        <v>8.25</v>
      </c>
      <c r="M50" s="31">
        <v>7.6529999999999996</v>
      </c>
      <c r="N50" s="139">
        <f t="shared" si="6"/>
        <v>63.137249999999995</v>
      </c>
      <c r="O50" s="96">
        <v>3971.913</v>
      </c>
      <c r="P50" s="142">
        <f t="shared" si="7"/>
        <v>4035.0502500000002</v>
      </c>
      <c r="Q50" s="96">
        <v>10057.23</v>
      </c>
      <c r="R50" s="122">
        <v>0.75</v>
      </c>
      <c r="S50" s="96">
        <f t="shared" si="2"/>
        <v>7542.9224999999997</v>
      </c>
      <c r="T50" s="83">
        <f t="shared" si="3"/>
        <v>-3507.8722499999994</v>
      </c>
      <c r="V50" s="103"/>
      <c r="X50" s="28"/>
      <c r="Z50" s="28"/>
    </row>
    <row r="51" spans="1:26" x14ac:dyDescent="0.25">
      <c r="A51" s="29" t="s">
        <v>74</v>
      </c>
      <c r="B51" s="5">
        <v>19.5</v>
      </c>
      <c r="C51" s="106">
        <v>481.44400000000002</v>
      </c>
      <c r="D51" s="128">
        <f t="shared" si="4"/>
        <v>9388.1579999999994</v>
      </c>
      <c r="E51" s="98">
        <v>30175.8</v>
      </c>
      <c r="F51" s="7">
        <v>0.75</v>
      </c>
      <c r="G51" s="67">
        <f t="shared" si="5"/>
        <v>22631.85</v>
      </c>
      <c r="H51" s="108"/>
      <c r="I51" s="39"/>
      <c r="J51" s="3"/>
      <c r="K51" s="32" t="s">
        <v>74</v>
      </c>
      <c r="L51" s="132">
        <v>19.5</v>
      </c>
      <c r="M51" s="6">
        <v>7.6529999999999996</v>
      </c>
      <c r="N51" s="47">
        <f t="shared" si="6"/>
        <v>149.23349999999999</v>
      </c>
      <c r="O51" s="2">
        <v>9388.1579999999994</v>
      </c>
      <c r="P51" s="141">
        <f t="shared" si="7"/>
        <v>9537.3914999999997</v>
      </c>
      <c r="Q51" s="2">
        <v>30175.8</v>
      </c>
      <c r="R51" s="7">
        <v>0.75</v>
      </c>
      <c r="S51" s="2">
        <f t="shared" si="2"/>
        <v>22631.85</v>
      </c>
      <c r="T51" s="83">
        <f t="shared" si="3"/>
        <v>-13094.458499999999</v>
      </c>
      <c r="V51" s="103"/>
      <c r="X51" s="28"/>
      <c r="Z51" s="28"/>
    </row>
    <row r="52" spans="1:26" x14ac:dyDescent="0.25">
      <c r="A52" s="112" t="s">
        <v>75</v>
      </c>
      <c r="B52" s="119">
        <v>8.25</v>
      </c>
      <c r="C52" s="120">
        <v>481.44400000000002</v>
      </c>
      <c r="D52" s="129">
        <f t="shared" si="4"/>
        <v>3971.913</v>
      </c>
      <c r="E52" s="121">
        <v>14073.11</v>
      </c>
      <c r="F52" s="122">
        <v>0.75</v>
      </c>
      <c r="G52" s="67">
        <f t="shared" si="5"/>
        <v>10554.8325</v>
      </c>
      <c r="H52" s="108"/>
      <c r="I52" s="39"/>
      <c r="J52" s="3"/>
      <c r="K52" s="133" t="s">
        <v>75</v>
      </c>
      <c r="L52" s="115">
        <v>8.25</v>
      </c>
      <c r="M52" s="31">
        <v>7.6529999999999996</v>
      </c>
      <c r="N52" s="139">
        <f t="shared" si="6"/>
        <v>63.137249999999995</v>
      </c>
      <c r="O52" s="96">
        <v>3971.913</v>
      </c>
      <c r="P52" s="142">
        <f t="shared" si="7"/>
        <v>4035.0502500000002</v>
      </c>
      <c r="Q52" s="96">
        <v>14073.11</v>
      </c>
      <c r="R52" s="122">
        <v>0.75</v>
      </c>
      <c r="S52" s="96">
        <f t="shared" si="2"/>
        <v>10554.8325</v>
      </c>
      <c r="T52" s="83">
        <f t="shared" si="3"/>
        <v>-6519.7822500000002</v>
      </c>
      <c r="V52" s="103"/>
      <c r="X52" s="28"/>
      <c r="Z52" s="28"/>
    </row>
    <row r="53" spans="1:26" x14ac:dyDescent="0.25">
      <c r="A53" s="29" t="s">
        <v>59</v>
      </c>
      <c r="B53" s="5">
        <v>10</v>
      </c>
      <c r="C53" s="106">
        <v>481.44400000000002</v>
      </c>
      <c r="D53" s="130">
        <f t="shared" si="4"/>
        <v>4814.4400000000005</v>
      </c>
      <c r="E53" s="98">
        <v>6216</v>
      </c>
      <c r="F53" s="7">
        <v>0.75</v>
      </c>
      <c r="G53" s="144">
        <f t="shared" si="5"/>
        <v>4662</v>
      </c>
      <c r="H53" s="118">
        <f t="shared" ref="H53:H55" si="8">D53-G53</f>
        <v>152.44000000000051</v>
      </c>
      <c r="I53" s="39"/>
      <c r="J53" s="3"/>
      <c r="K53" s="134" t="s">
        <v>76</v>
      </c>
      <c r="L53" s="19">
        <v>17.5</v>
      </c>
      <c r="M53" s="135">
        <v>7.6529999999999996</v>
      </c>
      <c r="N53" s="140">
        <f t="shared" si="6"/>
        <v>133.92749999999998</v>
      </c>
      <c r="O53" s="136">
        <v>8425.27</v>
      </c>
      <c r="P53" s="141">
        <f t="shared" si="7"/>
        <v>8559.1975000000002</v>
      </c>
      <c r="Q53" s="136">
        <v>29910.12</v>
      </c>
      <c r="R53" s="137">
        <v>0.75</v>
      </c>
      <c r="S53" s="136">
        <f t="shared" si="2"/>
        <v>22432.59</v>
      </c>
      <c r="T53" s="83">
        <f t="shared" si="3"/>
        <v>-13873.3925</v>
      </c>
      <c r="V53" s="103"/>
      <c r="X53" s="28"/>
      <c r="Z53" s="28"/>
    </row>
    <row r="54" spans="1:26" x14ac:dyDescent="0.25">
      <c r="A54" s="112" t="s">
        <v>76</v>
      </c>
      <c r="B54" s="119">
        <v>17.5</v>
      </c>
      <c r="C54" s="120">
        <v>481.44400000000002</v>
      </c>
      <c r="D54" s="129">
        <f t="shared" si="4"/>
        <v>8425.27</v>
      </c>
      <c r="E54" s="121">
        <v>29910.12</v>
      </c>
      <c r="F54" s="122">
        <v>0.75</v>
      </c>
      <c r="G54" s="67">
        <f t="shared" si="5"/>
        <v>22432.59</v>
      </c>
      <c r="H54" s="108"/>
      <c r="I54" s="39"/>
      <c r="J54" s="3"/>
      <c r="K54" s="133" t="s">
        <v>12</v>
      </c>
      <c r="L54" s="115">
        <v>21.25</v>
      </c>
      <c r="M54" s="31">
        <v>7.6529999999999996</v>
      </c>
      <c r="N54" s="139">
        <f t="shared" si="6"/>
        <v>162.62625</v>
      </c>
      <c r="O54" s="96">
        <v>10230.684999999999</v>
      </c>
      <c r="P54" s="142">
        <f t="shared" si="7"/>
        <v>10393.311249999999</v>
      </c>
      <c r="Q54" s="96">
        <v>21973.86</v>
      </c>
      <c r="R54" s="122">
        <v>0.75</v>
      </c>
      <c r="S54" s="96">
        <f t="shared" si="2"/>
        <v>16480.395</v>
      </c>
      <c r="T54" s="83">
        <f t="shared" si="3"/>
        <v>-6087.0837500000016</v>
      </c>
      <c r="V54" s="103"/>
      <c r="X54" s="28"/>
      <c r="Z54" s="28"/>
    </row>
    <row r="55" spans="1:26" x14ac:dyDescent="0.25">
      <c r="A55" s="29" t="s">
        <v>25</v>
      </c>
      <c r="B55" s="5">
        <v>18</v>
      </c>
      <c r="C55" s="106">
        <v>481.44400000000002</v>
      </c>
      <c r="D55" s="128">
        <f t="shared" si="4"/>
        <v>8665.9920000000002</v>
      </c>
      <c r="E55" s="98">
        <v>9500</v>
      </c>
      <c r="F55" s="7">
        <v>0.75</v>
      </c>
      <c r="G55" s="144">
        <f t="shared" si="5"/>
        <v>7125</v>
      </c>
      <c r="H55" s="118">
        <f t="shared" si="8"/>
        <v>1540.9920000000002</v>
      </c>
      <c r="I55" s="39"/>
      <c r="J55" s="3"/>
      <c r="K55" s="32" t="s">
        <v>13</v>
      </c>
      <c r="L55" s="132">
        <v>19</v>
      </c>
      <c r="M55" s="6">
        <v>7.6529999999999996</v>
      </c>
      <c r="N55" s="47">
        <f t="shared" si="6"/>
        <v>145.40699999999998</v>
      </c>
      <c r="O55" s="2">
        <v>9147.4359999999997</v>
      </c>
      <c r="P55" s="141">
        <f t="shared" si="7"/>
        <v>9292.8429999999989</v>
      </c>
      <c r="Q55" s="2">
        <v>20000</v>
      </c>
      <c r="R55" s="7">
        <v>0.75</v>
      </c>
      <c r="S55" s="2">
        <f t="shared" si="2"/>
        <v>15000</v>
      </c>
      <c r="T55" s="83">
        <f t="shared" si="3"/>
        <v>-5707.1570000000011</v>
      </c>
      <c r="V55" s="103"/>
      <c r="X55" s="28"/>
      <c r="Z55" s="28"/>
    </row>
    <row r="56" spans="1:26" x14ac:dyDescent="0.25">
      <c r="A56" s="112" t="s">
        <v>12</v>
      </c>
      <c r="B56" s="119">
        <v>21.25</v>
      </c>
      <c r="C56" s="120">
        <v>481.44400000000002</v>
      </c>
      <c r="D56" s="129">
        <f t="shared" si="4"/>
        <v>10230.684999999999</v>
      </c>
      <c r="E56" s="121">
        <v>21973.86</v>
      </c>
      <c r="F56" s="122">
        <v>0.75</v>
      </c>
      <c r="G56" s="67">
        <f t="shared" si="5"/>
        <v>16480.395</v>
      </c>
      <c r="H56" s="108"/>
      <c r="I56" s="39"/>
      <c r="J56" s="102"/>
      <c r="L56" s="4">
        <f>SUM(L37:L55)</f>
        <v>221.25</v>
      </c>
      <c r="N56" s="35"/>
      <c r="P56" s="131" t="s">
        <v>67</v>
      </c>
      <c r="T56" s="46">
        <v>0</v>
      </c>
      <c r="V56" s="34"/>
    </row>
    <row r="57" spans="1:26" x14ac:dyDescent="0.25">
      <c r="A57" s="29" t="s">
        <v>13</v>
      </c>
      <c r="B57" s="5">
        <v>19</v>
      </c>
      <c r="C57" s="106">
        <v>481.44400000000002</v>
      </c>
      <c r="D57" s="128">
        <f t="shared" si="4"/>
        <v>9147.4359999999997</v>
      </c>
      <c r="E57" s="98">
        <v>20000</v>
      </c>
      <c r="F57" s="7">
        <v>0.75</v>
      </c>
      <c r="G57" s="67">
        <f t="shared" si="5"/>
        <v>15000</v>
      </c>
      <c r="H57" s="108"/>
      <c r="I57" s="39"/>
      <c r="J57" s="3"/>
      <c r="M57" s="30"/>
    </row>
    <row r="58" spans="1:26" x14ac:dyDescent="0.25">
      <c r="A58" s="59"/>
      <c r="B58" s="60"/>
      <c r="C58" s="58"/>
      <c r="D58" s="61"/>
      <c r="E58" s="62"/>
      <c r="F58" s="63"/>
      <c r="G58" s="131"/>
      <c r="H58" s="145">
        <f>SUM(H53:H57)</f>
        <v>1693.4320000000007</v>
      </c>
      <c r="I58" s="104"/>
      <c r="K58" t="s">
        <v>65</v>
      </c>
      <c r="L58" s="101">
        <v>1693.432</v>
      </c>
      <c r="M58" s="30"/>
    </row>
    <row r="59" spans="1:26" x14ac:dyDescent="0.25">
      <c r="B59" s="8"/>
      <c r="D59" s="26"/>
      <c r="H59" s="27"/>
      <c r="I59" s="28"/>
      <c r="J59" s="79"/>
      <c r="K59" t="s">
        <v>14</v>
      </c>
      <c r="L59" s="24">
        <v>221.25</v>
      </c>
      <c r="M59" s="93"/>
      <c r="N59" s="91"/>
      <c r="O59" s="79"/>
      <c r="P59" s="79"/>
    </row>
    <row r="60" spans="1:26" x14ac:dyDescent="0.25">
      <c r="A60" s="68"/>
      <c r="B60" s="69"/>
      <c r="G60" s="109"/>
      <c r="H60" s="110"/>
      <c r="J60" s="79"/>
      <c r="K60" s="79" t="s">
        <v>46</v>
      </c>
      <c r="L60" s="111">
        <v>7.653423728813558</v>
      </c>
      <c r="M60" s="100"/>
      <c r="N60" s="92"/>
      <c r="O60" s="77"/>
      <c r="P60" s="77"/>
      <c r="Q60" s="64"/>
      <c r="R60" s="63"/>
      <c r="S60" s="64"/>
    </row>
    <row r="61" spans="1:26" x14ac:dyDescent="0.25">
      <c r="A61" s="68"/>
      <c r="B61" s="70"/>
      <c r="H61" s="9"/>
      <c r="J61" s="79"/>
      <c r="M61" s="91"/>
      <c r="N61" s="92"/>
      <c r="O61" s="77"/>
      <c r="P61" s="77"/>
      <c r="Q61" s="77"/>
      <c r="R61" s="78"/>
      <c r="S61" s="77"/>
      <c r="T61" s="79"/>
    </row>
    <row r="62" spans="1:26" x14ac:dyDescent="0.25">
      <c r="A62" s="68"/>
      <c r="B62" s="71"/>
      <c r="H62" s="9"/>
      <c r="J62" s="79"/>
      <c r="M62" s="91"/>
      <c r="N62" s="92"/>
      <c r="O62" s="77"/>
      <c r="P62" s="95"/>
      <c r="Q62" s="64"/>
      <c r="R62" s="63"/>
      <c r="S62" s="64"/>
      <c r="T62" s="34"/>
    </row>
    <row r="63" spans="1:26" x14ac:dyDescent="0.25">
      <c r="J63" s="79"/>
      <c r="K63" s="94"/>
      <c r="L63" s="24"/>
      <c r="M63" s="91"/>
      <c r="N63" s="92"/>
      <c r="O63" s="77"/>
      <c r="P63" s="95"/>
      <c r="Q63" s="64"/>
      <c r="R63" s="63"/>
      <c r="S63" s="64"/>
      <c r="T63" s="34"/>
    </row>
    <row r="64" spans="1:26" x14ac:dyDescent="0.25">
      <c r="A64" s="80" t="s">
        <v>0</v>
      </c>
      <c r="B64" s="40" t="s">
        <v>24</v>
      </c>
      <c r="C64" s="40"/>
      <c r="E64" s="80" t="s">
        <v>0</v>
      </c>
      <c r="F64" s="40" t="s">
        <v>24</v>
      </c>
      <c r="G64" s="40"/>
      <c r="J64" s="79"/>
      <c r="K64" s="94"/>
      <c r="L64" s="24"/>
      <c r="M64" s="91"/>
      <c r="N64" s="92"/>
      <c r="O64" s="77"/>
      <c r="P64" s="95"/>
      <c r="Q64" s="64"/>
      <c r="R64" s="63"/>
      <c r="S64" s="64"/>
      <c r="T64" s="34"/>
    </row>
    <row r="65" spans="1:20" x14ac:dyDescent="0.25">
      <c r="A65" s="12" t="s">
        <v>1</v>
      </c>
      <c r="B65" s="82">
        <v>5991.4382500000002</v>
      </c>
      <c r="C65" s="6"/>
      <c r="E65" s="12" t="s">
        <v>1</v>
      </c>
      <c r="F65" s="82">
        <v>5991.44</v>
      </c>
      <c r="G65" s="6"/>
      <c r="J65" s="79"/>
      <c r="K65" s="94"/>
      <c r="L65" s="24"/>
      <c r="M65" s="91"/>
      <c r="N65" s="92"/>
      <c r="O65" s="77"/>
      <c r="P65" s="95"/>
      <c r="Q65" s="64"/>
      <c r="R65" s="63"/>
      <c r="S65" s="64"/>
      <c r="T65" s="34"/>
    </row>
    <row r="66" spans="1:20" x14ac:dyDescent="0.25">
      <c r="A66" s="12" t="s">
        <v>2</v>
      </c>
      <c r="B66" s="82">
        <v>3545.95325</v>
      </c>
      <c r="C66" s="6"/>
      <c r="E66" s="12" t="s">
        <v>2</v>
      </c>
      <c r="F66" s="82">
        <v>3545.95</v>
      </c>
      <c r="G66" s="6"/>
      <c r="J66" s="79"/>
      <c r="K66" s="94"/>
      <c r="L66" s="24"/>
      <c r="M66" s="91"/>
      <c r="N66" s="92"/>
      <c r="O66" s="77"/>
      <c r="P66" s="95"/>
      <c r="Q66" s="64"/>
      <c r="R66" s="63"/>
      <c r="S66" s="64"/>
      <c r="T66" s="34"/>
    </row>
    <row r="67" spans="1:20" x14ac:dyDescent="0.25">
      <c r="A67" s="12" t="s">
        <v>3</v>
      </c>
      <c r="B67" s="82">
        <v>2078.6622500000003</v>
      </c>
      <c r="C67" s="6"/>
      <c r="E67" s="12" t="s">
        <v>3</v>
      </c>
      <c r="F67" s="82">
        <v>2078.66</v>
      </c>
      <c r="G67" s="6"/>
      <c r="J67" s="79"/>
      <c r="K67" s="94"/>
      <c r="L67" s="24"/>
      <c r="M67" s="91"/>
      <c r="N67" s="92"/>
      <c r="O67" s="77"/>
      <c r="P67" s="95"/>
      <c r="Q67" s="64"/>
      <c r="R67" s="63"/>
      <c r="S67" s="64"/>
      <c r="T67" s="34"/>
    </row>
    <row r="68" spans="1:20" x14ac:dyDescent="0.25">
      <c r="A68" s="12" t="s">
        <v>4</v>
      </c>
      <c r="B68" s="82">
        <v>2934.5820000000003</v>
      </c>
      <c r="C68" s="6"/>
      <c r="E68" s="12" t="s">
        <v>4</v>
      </c>
      <c r="F68" s="82">
        <v>2934.58</v>
      </c>
      <c r="G68" s="6"/>
      <c r="J68" s="79"/>
      <c r="K68" s="94"/>
      <c r="L68" s="24"/>
      <c r="M68" s="91"/>
      <c r="N68" s="92"/>
      <c r="O68" s="77"/>
      <c r="P68" s="95"/>
      <c r="Q68" s="64"/>
      <c r="R68" s="63"/>
      <c r="S68" s="64"/>
      <c r="T68" s="34"/>
    </row>
    <row r="69" spans="1:20" x14ac:dyDescent="0.25">
      <c r="A69" s="12" t="s">
        <v>5</v>
      </c>
      <c r="B69" s="82">
        <v>11249.231</v>
      </c>
      <c r="C69" s="6"/>
      <c r="E69" s="12" t="s">
        <v>5</v>
      </c>
      <c r="F69" s="82">
        <v>11249.23</v>
      </c>
      <c r="G69" s="6"/>
      <c r="J69" s="79"/>
      <c r="K69" s="94"/>
      <c r="L69" s="24"/>
      <c r="M69" s="91"/>
      <c r="N69" s="92"/>
      <c r="O69" s="77"/>
      <c r="P69" s="95"/>
      <c r="Q69" s="64"/>
      <c r="R69" s="63"/>
      <c r="S69" s="64"/>
      <c r="T69" s="34"/>
    </row>
    <row r="70" spans="1:20" x14ac:dyDescent="0.25">
      <c r="A70" s="12" t="s">
        <v>6</v>
      </c>
      <c r="B70" s="82">
        <v>10760.134</v>
      </c>
      <c r="C70" s="6"/>
      <c r="E70" s="12" t="s">
        <v>6</v>
      </c>
      <c r="F70" s="82">
        <v>10760.13</v>
      </c>
      <c r="G70" s="6"/>
      <c r="J70" s="79"/>
      <c r="K70" s="94"/>
      <c r="L70" s="24"/>
      <c r="M70" s="91"/>
      <c r="N70" s="92"/>
      <c r="O70" s="77"/>
      <c r="P70" s="95"/>
      <c r="Q70" s="64"/>
      <c r="R70" s="63"/>
      <c r="S70" s="64"/>
      <c r="T70" s="34"/>
    </row>
    <row r="71" spans="1:20" x14ac:dyDescent="0.25">
      <c r="A71" s="12" t="s">
        <v>55</v>
      </c>
      <c r="B71" s="82">
        <v>978.19400000000007</v>
      </c>
      <c r="C71" s="6"/>
      <c r="E71" s="12" t="s">
        <v>55</v>
      </c>
      <c r="F71" s="82">
        <v>978.19</v>
      </c>
      <c r="G71" s="6"/>
      <c r="J71" s="79"/>
      <c r="K71" s="94"/>
      <c r="L71" s="24"/>
      <c r="M71" s="91"/>
      <c r="N71" s="92"/>
      <c r="O71" s="77"/>
      <c r="P71" s="95"/>
      <c r="Q71" s="64"/>
      <c r="R71" s="63"/>
      <c r="S71" s="64"/>
      <c r="T71" s="34"/>
    </row>
    <row r="72" spans="1:20" x14ac:dyDescent="0.25">
      <c r="A72" s="12" t="s">
        <v>7</v>
      </c>
      <c r="B72" s="82">
        <v>5013.2442500000006</v>
      </c>
      <c r="C72" s="6"/>
      <c r="E72" s="12" t="s">
        <v>7</v>
      </c>
      <c r="F72" s="82">
        <v>5013.24</v>
      </c>
      <c r="G72" s="6"/>
      <c r="J72" s="79"/>
      <c r="K72" s="94"/>
      <c r="L72" s="24"/>
      <c r="M72" s="91"/>
      <c r="N72" s="92"/>
      <c r="O72" s="77"/>
      <c r="P72" s="95"/>
      <c r="Q72" s="64"/>
      <c r="R72" s="63"/>
      <c r="S72" s="64"/>
      <c r="T72" s="34"/>
    </row>
    <row r="73" spans="1:20" x14ac:dyDescent="0.25">
      <c r="A73" s="12" t="s">
        <v>8</v>
      </c>
      <c r="B73" s="82">
        <v>3423.6790000000001</v>
      </c>
      <c r="C73" s="6"/>
      <c r="E73" s="12" t="s">
        <v>8</v>
      </c>
      <c r="F73" s="82">
        <v>3423.68</v>
      </c>
      <c r="G73" s="6"/>
      <c r="J73" s="79"/>
      <c r="K73" s="94"/>
      <c r="L73" s="24"/>
      <c r="M73" s="91"/>
      <c r="N73" s="92"/>
      <c r="O73" s="77"/>
      <c r="P73" s="95"/>
      <c r="Q73" s="64"/>
      <c r="R73" s="63"/>
      <c r="S73" s="64"/>
      <c r="T73" s="34"/>
    </row>
    <row r="74" spans="1:20" x14ac:dyDescent="0.25">
      <c r="A74" s="12" t="s">
        <v>54</v>
      </c>
      <c r="B74" s="82">
        <v>1467.2910000000002</v>
      </c>
      <c r="C74" s="6"/>
      <c r="E74" s="12" t="s">
        <v>54</v>
      </c>
      <c r="F74" s="82">
        <v>1467.29</v>
      </c>
      <c r="G74" s="6"/>
      <c r="J74" s="79"/>
      <c r="K74" s="94"/>
      <c r="L74" s="24"/>
      <c r="M74" s="91"/>
      <c r="N74" s="92"/>
      <c r="O74" s="77"/>
      <c r="P74" s="95"/>
      <c r="Q74" s="64"/>
      <c r="R74" s="63"/>
      <c r="S74" s="64"/>
      <c r="T74" s="34"/>
    </row>
    <row r="75" spans="1:20" x14ac:dyDescent="0.25">
      <c r="A75" s="12" t="s">
        <v>9</v>
      </c>
      <c r="B75" s="82">
        <v>1956.3880000000001</v>
      </c>
      <c r="C75" s="6"/>
      <c r="E75" s="12" t="s">
        <v>9</v>
      </c>
      <c r="F75" s="82">
        <v>1956.39</v>
      </c>
      <c r="G75" s="6"/>
      <c r="J75" s="79"/>
      <c r="K75" s="94"/>
      <c r="L75" s="24"/>
      <c r="M75" s="91"/>
      <c r="N75" s="92"/>
      <c r="O75" s="77"/>
      <c r="P75" s="95"/>
      <c r="Q75" s="64"/>
      <c r="R75" s="63"/>
      <c r="S75" s="64"/>
      <c r="T75" s="34"/>
    </row>
    <row r="76" spans="1:20" x14ac:dyDescent="0.25">
      <c r="A76" s="12" t="s">
        <v>10</v>
      </c>
      <c r="B76" s="82">
        <v>5746.8897500000003</v>
      </c>
      <c r="C76" s="6"/>
      <c r="E76" s="12" t="s">
        <v>10</v>
      </c>
      <c r="F76" s="82">
        <v>5746.89</v>
      </c>
      <c r="G76" s="6"/>
      <c r="J76" s="79"/>
      <c r="K76" s="94"/>
      <c r="L76" s="24"/>
      <c r="M76" s="91"/>
      <c r="N76" s="92"/>
      <c r="O76" s="77"/>
      <c r="P76" s="95"/>
      <c r="Q76" s="64"/>
      <c r="R76" s="63"/>
      <c r="S76" s="64"/>
      <c r="T76" s="34"/>
    </row>
    <row r="77" spans="1:20" x14ac:dyDescent="0.25">
      <c r="A77" s="12" t="s">
        <v>56</v>
      </c>
      <c r="B77" s="82">
        <v>7214.1807499999995</v>
      </c>
      <c r="C77" s="6"/>
      <c r="E77" s="12" t="s">
        <v>56</v>
      </c>
      <c r="F77" s="82">
        <v>7214.18</v>
      </c>
      <c r="G77" s="6"/>
      <c r="J77" s="79"/>
      <c r="K77" s="94"/>
      <c r="L77" s="24"/>
      <c r="M77" s="91"/>
      <c r="N77" s="92"/>
      <c r="O77" s="77"/>
      <c r="P77" s="95"/>
      <c r="Q77" s="64"/>
      <c r="R77" s="63"/>
      <c r="S77" s="64"/>
      <c r="T77" s="34"/>
    </row>
    <row r="78" spans="1:20" x14ac:dyDescent="0.25">
      <c r="A78" s="12" t="s">
        <v>57</v>
      </c>
      <c r="B78" s="82">
        <v>4035.0502500000002</v>
      </c>
      <c r="C78" s="6"/>
      <c r="E78" s="12" t="s">
        <v>57</v>
      </c>
      <c r="F78" s="82">
        <v>4035.05</v>
      </c>
      <c r="G78" s="6"/>
      <c r="J78" s="79"/>
      <c r="K78" s="79"/>
      <c r="L78" s="24"/>
      <c r="M78" s="91"/>
      <c r="N78" s="92"/>
      <c r="O78" s="91"/>
      <c r="P78" s="95"/>
      <c r="Q78" s="34"/>
      <c r="R78" s="34"/>
      <c r="S78" s="34"/>
      <c r="T78" s="34"/>
    </row>
    <row r="79" spans="1:20" x14ac:dyDescent="0.25">
      <c r="A79" s="12" t="s">
        <v>11</v>
      </c>
      <c r="B79" s="82">
        <v>9537.3914999999997</v>
      </c>
      <c r="C79" s="6"/>
      <c r="E79" s="12" t="s">
        <v>11</v>
      </c>
      <c r="F79" s="82">
        <v>9537.39</v>
      </c>
      <c r="G79" s="6"/>
      <c r="J79" s="79"/>
      <c r="K79" s="79"/>
      <c r="L79" s="24"/>
      <c r="M79" s="91"/>
      <c r="N79" s="92"/>
      <c r="O79" s="91"/>
      <c r="P79" s="95"/>
      <c r="Q79" s="34"/>
      <c r="R79" s="34"/>
      <c r="S79" s="34"/>
      <c r="T79" s="34"/>
    </row>
    <row r="80" spans="1:20" x14ac:dyDescent="0.25">
      <c r="A80" s="12" t="s">
        <v>58</v>
      </c>
      <c r="B80" s="82">
        <v>4035.0502500000002</v>
      </c>
      <c r="C80" s="6"/>
      <c r="E80" s="12" t="s">
        <v>58</v>
      </c>
      <c r="F80" s="82">
        <v>4035.05</v>
      </c>
      <c r="G80" s="6"/>
      <c r="J80" s="79"/>
      <c r="K80" s="79"/>
      <c r="L80" s="79"/>
      <c r="M80" s="79"/>
      <c r="N80" s="91"/>
      <c r="O80" s="79"/>
      <c r="P80" s="79"/>
      <c r="Q80" s="34"/>
      <c r="R80" s="34"/>
      <c r="S80" s="34"/>
      <c r="T80" s="34"/>
    </row>
    <row r="81" spans="1:20" x14ac:dyDescent="0.25">
      <c r="A81" s="12" t="s">
        <v>59</v>
      </c>
      <c r="B81" s="82">
        <v>4662</v>
      </c>
      <c r="C81" s="6"/>
      <c r="E81" s="12" t="s">
        <v>59</v>
      </c>
      <c r="F81" s="82">
        <v>4662</v>
      </c>
      <c r="G81" s="6"/>
      <c r="K81" s="34"/>
      <c r="L81" s="34"/>
      <c r="M81" s="34"/>
      <c r="N81" s="76"/>
      <c r="O81" s="34"/>
      <c r="P81" s="34"/>
      <c r="Q81" s="34"/>
      <c r="R81" s="34"/>
      <c r="S81" s="34"/>
      <c r="T81" s="34"/>
    </row>
    <row r="82" spans="1:20" x14ac:dyDescent="0.25">
      <c r="A82" s="12" t="s">
        <v>60</v>
      </c>
      <c r="B82" s="82">
        <v>8559.1975000000002</v>
      </c>
      <c r="C82" s="6"/>
      <c r="E82" s="12" t="s">
        <v>60</v>
      </c>
      <c r="F82" s="82">
        <v>8559.2000000000007</v>
      </c>
      <c r="G82" s="6"/>
    </row>
    <row r="83" spans="1:20" x14ac:dyDescent="0.25">
      <c r="A83" s="12" t="s">
        <v>25</v>
      </c>
      <c r="B83" s="82">
        <v>7125</v>
      </c>
      <c r="C83" s="6"/>
      <c r="E83" s="12" t="s">
        <v>25</v>
      </c>
      <c r="F83" s="82">
        <v>7125</v>
      </c>
      <c r="G83" s="6"/>
    </row>
    <row r="84" spans="1:20" x14ac:dyDescent="0.25">
      <c r="A84" s="12" t="s">
        <v>12</v>
      </c>
      <c r="B84" s="82">
        <v>10393.311249999999</v>
      </c>
      <c r="C84" s="6"/>
      <c r="E84" s="12" t="s">
        <v>12</v>
      </c>
      <c r="F84" s="82">
        <v>10393.31</v>
      </c>
      <c r="G84" s="6"/>
    </row>
    <row r="85" spans="1:20" x14ac:dyDescent="0.25">
      <c r="A85" s="12" t="s">
        <v>13</v>
      </c>
      <c r="B85" s="82">
        <v>9292.8429999999989</v>
      </c>
      <c r="C85" s="6"/>
      <c r="E85" s="12" t="s">
        <v>13</v>
      </c>
      <c r="F85" s="82">
        <v>9292.84</v>
      </c>
      <c r="G85" s="6"/>
    </row>
    <row r="86" spans="1:20" x14ac:dyDescent="0.25">
      <c r="A86" s="75"/>
      <c r="B86" s="146">
        <f>SUM(B65:B85)</f>
        <v>119999.71124999998</v>
      </c>
      <c r="E86" s="10"/>
      <c r="F86" s="143">
        <f>SUM(F65:F85)</f>
        <v>119999.68999999999</v>
      </c>
      <c r="G86" s="30"/>
    </row>
    <row r="87" spans="1:20" x14ac:dyDescent="0.25">
      <c r="A87" s="34"/>
      <c r="B87" s="81"/>
      <c r="C87" s="33"/>
      <c r="H87" s="10"/>
    </row>
  </sheetData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N270300</dc:creator>
  <cp:lastModifiedBy>x067392</cp:lastModifiedBy>
  <cp:lastPrinted>2025-08-27T07:30:57Z</cp:lastPrinted>
  <dcterms:created xsi:type="dcterms:W3CDTF">2024-08-14T10:11:39Z</dcterms:created>
  <dcterms:modified xsi:type="dcterms:W3CDTF">2025-09-03T09:42:31Z</dcterms:modified>
</cp:coreProperties>
</file>